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51" i="8" l="1"/>
  <c r="BK52" i="8"/>
  <c r="BK11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3" i="8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<sst xmlns="http://schemas.openxmlformats.org/spreadsheetml/2006/main" count="167" uniqueCount="131">
  <si>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</si>
  <si>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</si>
  <si>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</si>
  <si>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</si>
  <si>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</si>
  <si>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</si>
  <si>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</si>
  <si>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</si>
  <si>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</si>
  <si>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</si>
  <si>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</si>
  <si>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</si>
  <si>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</si>
  <si>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</si>
  <si>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</si>
  <si>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</si>
  <si>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</si>
  <si>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</si>
  <si>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</si>
  <si>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</si>
  <si>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</si>
  <si>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</si>
  <si>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</si>
  <si>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</si>
  <si>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</si>
  <si>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</si>
  <si>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</si>
  <si>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</si>
  <si>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</si>
  <si>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</si>
  <si>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</si>
  <si>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</si>
  <si>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</si>
  <si>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</si>
  <si>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</si>
  <si>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</si>
  <si>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</si>
  <si>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</si>
  <si>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</si>
  <si>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</si>
  <si>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</si>
  <si>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</si>
  <si>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</si>
  <si>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</si>
  <si>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</si>
  <si>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</si>
  <si>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</si>
  <si>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</si>
  <si>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</si>
  <si>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</si>
  <si>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</si>
  <si>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</si>
  <si>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</si>
  <si>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</si>
  <si>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</si>
  <si>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</si>
  <si>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</si>
  <si>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</si>
  <si>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</si>
  <si>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</si>
  <si>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</si>
  <si>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</si>
  <si>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</si>
  <si>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</si>
  <si>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</si>
  <si>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</si>
  <si>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</si>
  <si>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</si>
  <si>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</si>
  <si>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</si>
  <si>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</si>
  <si>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</si>
  <si>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</si>
  <si>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</si>
  <si>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</si>
  <si>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</si>
  <si>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</si>
  <si>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</si>
  <si>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</si>
  <si>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</si>
  <si>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</si>
  <si>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</si>
  <si>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</si>
  <si>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</si>
  <si>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</si>
  <si>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</si>
  <si>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</si>
  <si>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</si>
  <si>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</si>
  <si>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</si>
  <si>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</si>
  <si>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</si>
  <si>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</si>
  <si>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</si>
  <si>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</si>
  <si>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</si>
  <si>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</si>
  <si>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</si>
  <si>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</si>
  <si>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</si>
  <si>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</si>
  <si>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</si>
  <si>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</si>
  <si>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</si>
  <si>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</si>
  <si>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</si>
  <si>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</si>
  <si>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</si>
  <si>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</si>
  <si>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</si>
  <si>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</si>
  <si>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</si>
  <si>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</si>
  <si>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</si>
  <si>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</si>
  <si>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</si>
  <si>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</si>
  <si>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</si>
  <si>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</si>
  <si>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</si>
  <si>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</si>
  <si>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</si>
  <si>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</si>
  <si>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</si>
  <si>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</si>
  <si>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</si>
  <si>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</si>
  <si>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</si>
  <si>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</si>
  <si>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30-December-2020
(All figures in Rs. Crore)</t>
  </si>
  <si>
    <t>Table showing State wise /Union Territory wise contribution to AAUM of category of schemes as on 30-December-2020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</si>
</sst>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6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opLeftCell="B1" zoomScale="90" zoomScaleNormal="90" workbookViewId="0">
      <pane xSplit="1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62" width="15.42578125" style="3" customWidth="1"/>
    <col min="63" max="63" width="15.140625" style="3" customWidth="1"/>
    <col min="64" max="64" width="16.7109375" style="3" customWidth="1"/>
    <col min="65" max="65" width="18" style="3" customWidth="1"/>
    <col min="66" max="66" width="24.85546875" style="3" customWidth="1"/>
    <col min="67" max="67" width="12.42578125" style="3" customWidth="1"/>
    <col min="68" max="72" width="9.140625" style="3" customWidth="1"/>
    <col min="73" max="16384" width="9.140625" style="3"/>
  </cols>
  <sheetData>
    <row r="1" spans="1:107" s="1" customFormat="1" ht="19.5" customHeight="1" thickBot="1" x14ac:dyDescent="0.35">
      <c r="A1" s="66" t="s">
        <v>75</v>
      </c>
      <c r="B1" s="88" t="s">
        <v>28</v>
      </c>
      <c r="C1" s="76" t="s">
        <v>129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7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82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7"/>
      <c r="B3" s="89"/>
      <c r="C3" s="79" t="s">
        <v>120</v>
      </c>
      <c r="D3" s="80"/>
      <c r="E3" s="80"/>
      <c r="F3" s="80"/>
      <c r="G3" s="80"/>
      <c r="H3" s="80"/>
      <c r="I3" s="80"/>
      <c r="J3" s="80"/>
      <c r="K3" s="80"/>
      <c r="L3" s="81"/>
      <c r="M3" s="79" t="s">
        <v>121</v>
      </c>
      <c r="N3" s="80"/>
      <c r="O3" s="80"/>
      <c r="P3" s="80"/>
      <c r="Q3" s="80"/>
      <c r="R3" s="80"/>
      <c r="S3" s="80"/>
      <c r="T3" s="80"/>
      <c r="U3" s="80"/>
      <c r="V3" s="81"/>
      <c r="W3" s="79" t="s">
        <v>120</v>
      </c>
      <c r="X3" s="80"/>
      <c r="Y3" s="80"/>
      <c r="Z3" s="80"/>
      <c r="AA3" s="80"/>
      <c r="AB3" s="80"/>
      <c r="AC3" s="80"/>
      <c r="AD3" s="80"/>
      <c r="AE3" s="80"/>
      <c r="AF3" s="81"/>
      <c r="AG3" s="79" t="s">
        <v>121</v>
      </c>
      <c r="AH3" s="80"/>
      <c r="AI3" s="80"/>
      <c r="AJ3" s="80"/>
      <c r="AK3" s="80"/>
      <c r="AL3" s="80"/>
      <c r="AM3" s="80"/>
      <c r="AN3" s="80"/>
      <c r="AO3" s="80"/>
      <c r="AP3" s="81"/>
      <c r="AQ3" s="79" t="s">
        <v>120</v>
      </c>
      <c r="AR3" s="80"/>
      <c r="AS3" s="80"/>
      <c r="AT3" s="80"/>
      <c r="AU3" s="80"/>
      <c r="AV3" s="80"/>
      <c r="AW3" s="80"/>
      <c r="AX3" s="80"/>
      <c r="AY3" s="80"/>
      <c r="AZ3" s="81"/>
      <c r="BA3" s="79" t="s">
        <v>121</v>
      </c>
      <c r="BB3" s="80"/>
      <c r="BC3" s="80"/>
      <c r="BD3" s="80"/>
      <c r="BE3" s="80"/>
      <c r="BF3" s="80"/>
      <c r="BG3" s="80"/>
      <c r="BH3" s="80"/>
      <c r="BI3" s="80"/>
      <c r="BJ3" s="81"/>
      <c r="BK3" s="83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7"/>
      <c r="B4" s="89"/>
      <c r="C4" s="85" t="s">
        <v>34</v>
      </c>
      <c r="D4" s="86"/>
      <c r="E4" s="86"/>
      <c r="F4" s="86"/>
      <c r="G4" s="87"/>
      <c r="H4" s="85" t="s">
        <v>35</v>
      </c>
      <c r="I4" s="86"/>
      <c r="J4" s="86"/>
      <c r="K4" s="86"/>
      <c r="L4" s="87"/>
      <c r="M4" s="85" t="s">
        <v>34</v>
      </c>
      <c r="N4" s="86"/>
      <c r="O4" s="86"/>
      <c r="P4" s="86"/>
      <c r="Q4" s="87"/>
      <c r="R4" s="85" t="s">
        <v>35</v>
      </c>
      <c r="S4" s="86"/>
      <c r="T4" s="86"/>
      <c r="U4" s="86"/>
      <c r="V4" s="87"/>
      <c r="W4" s="85" t="s">
        <v>34</v>
      </c>
      <c r="X4" s="86"/>
      <c r="Y4" s="86"/>
      <c r="Z4" s="86"/>
      <c r="AA4" s="87"/>
      <c r="AB4" s="85" t="s">
        <v>35</v>
      </c>
      <c r="AC4" s="86"/>
      <c r="AD4" s="86"/>
      <c r="AE4" s="86"/>
      <c r="AF4" s="87"/>
      <c r="AG4" s="85" t="s">
        <v>34</v>
      </c>
      <c r="AH4" s="86"/>
      <c r="AI4" s="86"/>
      <c r="AJ4" s="86"/>
      <c r="AK4" s="87"/>
      <c r="AL4" s="85" t="s">
        <v>35</v>
      </c>
      <c r="AM4" s="86"/>
      <c r="AN4" s="86"/>
      <c r="AO4" s="86"/>
      <c r="AP4" s="87"/>
      <c r="AQ4" s="85" t="s">
        <v>34</v>
      </c>
      <c r="AR4" s="86"/>
      <c r="AS4" s="86"/>
      <c r="AT4" s="86"/>
      <c r="AU4" s="87"/>
      <c r="AV4" s="85" t="s">
        <v>35</v>
      </c>
      <c r="AW4" s="86"/>
      <c r="AX4" s="86"/>
      <c r="AY4" s="86"/>
      <c r="AZ4" s="87"/>
      <c r="BA4" s="85" t="s">
        <v>34</v>
      </c>
      <c r="BB4" s="86"/>
      <c r="BC4" s="86"/>
      <c r="BD4" s="86"/>
      <c r="BE4" s="87"/>
      <c r="BF4" s="85" t="s">
        <v>35</v>
      </c>
      <c r="BG4" s="86"/>
      <c r="BH4" s="86"/>
      <c r="BI4" s="86"/>
      <c r="BJ4" s="87"/>
      <c r="BK4" s="83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7"/>
      <c r="B5" s="89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4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1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72"/>
    </row>
    <row r="7" spans="1:107" x14ac:dyDescent="0.2">
      <c r="A7" s="16" t="s">
        <v>76</v>
      </c>
      <c r="B7" s="19" t="s">
        <v>12</v>
      </c>
      <c r="C7" s="71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72"/>
    </row>
    <row r="8" spans="1:107" x14ac:dyDescent="0.2">
      <c r="A8" s="16"/>
      <c r="B8" s="29" t="s">
        <v>101</v>
      </c>
      <c r="C8" s="35">
        <v>0</v>
      </c>
      <c r="D8" s="35">
        <v>41.041573259064194</v>
      </c>
      <c r="E8" s="35">
        <v>0</v>
      </c>
      <c r="F8" s="35">
        <v>0</v>
      </c>
      <c r="G8" s="35">
        <v>0</v>
      </c>
      <c r="H8" s="35">
        <v>6.9259895514440517</v>
      </c>
      <c r="I8" s="35">
        <v>221.91025399351369</v>
      </c>
      <c r="J8" s="35">
        <v>38.11917285025762</v>
      </c>
      <c r="K8" s="35">
        <v>0</v>
      </c>
      <c r="L8" s="35">
        <v>66.524843197894242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4.0556096944146747</v>
      </c>
      <c r="S8" s="35">
        <v>132.86099679970897</v>
      </c>
      <c r="T8" s="35">
        <v>93.939515523579985</v>
      </c>
      <c r="U8" s="35">
        <v>0</v>
      </c>
      <c r="V8" s="35">
        <v>14.809719539479937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3.3409942722467427</v>
      </c>
      <c r="AC8" s="35">
        <v>39.345956218029002</v>
      </c>
      <c r="AD8" s="35">
        <v>14.479677390967549</v>
      </c>
      <c r="AE8" s="35">
        <v>0</v>
      </c>
      <c r="AF8" s="35">
        <v>76.037941020503382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2.8996180541501602</v>
      </c>
      <c r="AM8" s="35">
        <v>45.517876000676132</v>
      </c>
      <c r="AN8" s="35">
        <v>123.35162414341828</v>
      </c>
      <c r="AO8" s="35">
        <v>0</v>
      </c>
      <c r="AP8" s="35">
        <v>19.221338063314739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7.8252081313916202</v>
      </c>
      <c r="AW8" s="35">
        <v>26.135252000126801</v>
      </c>
      <c r="AX8" s="35">
        <v>0</v>
      </c>
      <c r="AY8" s="35">
        <v>0</v>
      </c>
      <c r="AZ8" s="35">
        <v>44.454999152733791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1.7467384782800315</v>
      </c>
      <c r="BG8" s="35">
        <v>1.8948838786449678</v>
      </c>
      <c r="BH8" s="35">
        <v>22.465720644645</v>
      </c>
      <c r="BI8" s="35">
        <v>0</v>
      </c>
      <c r="BJ8" s="35">
        <v>2.7776797785143219</v>
      </c>
      <c r="BK8" s="36">
        <f>SUM(C8:BJ8)</f>
        <v>1051.6831816369997</v>
      </c>
      <c r="BM8" s="37"/>
    </row>
    <row r="9" spans="1:107" x14ac:dyDescent="0.2">
      <c r="A9" s="16"/>
      <c r="B9" s="21" t="s">
        <v>85</v>
      </c>
      <c r="C9" s="33">
        <f t="shared" ref="C9:BJ9" si="0">SUM(C8)</f>
        <v>0</v>
      </c>
      <c r="D9" s="62">
        <f t="shared" si="0"/>
        <v>41.041573259064194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62">
        <f t="shared" si="0"/>
        <v>6.9259895514440517</v>
      </c>
      <c r="I9" s="62">
        <f t="shared" si="0"/>
        <v>221.91025399351369</v>
      </c>
      <c r="J9" s="62">
        <f t="shared" si="0"/>
        <v>38.11917285025762</v>
      </c>
      <c r="K9" s="62">
        <f t="shared" si="0"/>
        <v>0</v>
      </c>
      <c r="L9" s="62">
        <f t="shared" si="0"/>
        <v>66.524843197894242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62">
        <f t="shared" si="0"/>
        <v>4.0556096944146747</v>
      </c>
      <c r="S9" s="62">
        <f t="shared" si="0"/>
        <v>132.86099679970897</v>
      </c>
      <c r="T9" s="62">
        <f t="shared" si="0"/>
        <v>93.939515523579985</v>
      </c>
      <c r="U9" s="62">
        <f t="shared" si="0"/>
        <v>0</v>
      </c>
      <c r="V9" s="62">
        <f t="shared" si="0"/>
        <v>14.809719539479937</v>
      </c>
      <c r="W9" s="33">
        <f t="shared" si="0"/>
        <v>0</v>
      </c>
      <c r="X9" s="62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62">
        <f t="shared" si="0"/>
        <v>3.3409942722467427</v>
      </c>
      <c r="AC9" s="62">
        <f t="shared" si="0"/>
        <v>39.345956218029002</v>
      </c>
      <c r="AD9" s="62">
        <f t="shared" si="0"/>
        <v>14.479677390967549</v>
      </c>
      <c r="AE9" s="62">
        <f t="shared" si="0"/>
        <v>0</v>
      </c>
      <c r="AF9" s="62">
        <f t="shared" si="0"/>
        <v>76.037941020503382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62">
        <f t="shared" si="0"/>
        <v>2.8996180541501602</v>
      </c>
      <c r="AM9" s="62">
        <f t="shared" si="0"/>
        <v>45.517876000676132</v>
      </c>
      <c r="AN9" s="62">
        <f t="shared" si="0"/>
        <v>123.35162414341828</v>
      </c>
      <c r="AO9" s="62">
        <f t="shared" si="0"/>
        <v>0</v>
      </c>
      <c r="AP9" s="62">
        <f t="shared" si="0"/>
        <v>19.221338063314739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62">
        <f>(SUM(AV8))</f>
        <v>7.8252081313916202</v>
      </c>
      <c r="AW9" s="62">
        <f>(SUM(AW8))</f>
        <v>26.135252000126801</v>
      </c>
      <c r="AX9" s="62">
        <f t="shared" si="0"/>
        <v>0</v>
      </c>
      <c r="AY9" s="62">
        <f t="shared" si="0"/>
        <v>0</v>
      </c>
      <c r="AZ9" s="62">
        <f t="shared" si="0"/>
        <v>44.454999152733791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62">
        <f t="shared" si="0"/>
        <v>1.7467384782800315</v>
      </c>
      <c r="BG9" s="62">
        <f t="shared" si="0"/>
        <v>1.8948838786449678</v>
      </c>
      <c r="BH9" s="62">
        <f t="shared" si="0"/>
        <v>22.465720644645</v>
      </c>
      <c r="BI9" s="62">
        <f t="shared" si="0"/>
        <v>0</v>
      </c>
      <c r="BJ9" s="62">
        <f t="shared" si="0"/>
        <v>2.7776797785143219</v>
      </c>
      <c r="BK9" s="63">
        <f>SUM(BK8)</f>
        <v>1051.6831816369997</v>
      </c>
      <c r="BM9" s="37"/>
    </row>
    <row r="10" spans="1:107" x14ac:dyDescent="0.2">
      <c r="A10" s="16" t="s">
        <v>77</v>
      </c>
      <c r="B10" s="20" t="s">
        <v>3</v>
      </c>
      <c r="C10" s="71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72"/>
      <c r="BM10" s="37"/>
    </row>
    <row r="11" spans="1:107" x14ac:dyDescent="0.2">
      <c r="A11" s="16"/>
      <c r="B11" s="29" t="s">
        <v>102</v>
      </c>
      <c r="C11" s="35">
        <v>0</v>
      </c>
      <c r="D11" s="35">
        <v>7.3520901021933867</v>
      </c>
      <c r="E11" s="35">
        <v>0</v>
      </c>
      <c r="F11" s="35">
        <v>0</v>
      </c>
      <c r="G11" s="35">
        <v>0</v>
      </c>
      <c r="H11" s="35">
        <v>0.21489697516025807</v>
      </c>
      <c r="I11" s="35">
        <v>5.7098434064419355E-2</v>
      </c>
      <c r="J11" s="35">
        <v>0.30689724454838702</v>
      </c>
      <c r="K11" s="35">
        <v>0</v>
      </c>
      <c r="L11" s="35">
        <v>5.109803533257872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0.19382579254722576</v>
      </c>
      <c r="S11" s="35">
        <v>2.0249956451612902E-3</v>
      </c>
      <c r="T11" s="35">
        <v>0</v>
      </c>
      <c r="U11" s="35">
        <v>0</v>
      </c>
      <c r="V11" s="35">
        <v>0.20875945858064518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0.85389382254319335</v>
      </c>
      <c r="AC11" s="35">
        <v>0.25152967145148386</v>
      </c>
      <c r="AD11" s="35">
        <v>0</v>
      </c>
      <c r="AE11" s="35">
        <v>0</v>
      </c>
      <c r="AF11" s="35">
        <v>3.1679929421924524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0.71375179364051611</v>
      </c>
      <c r="AM11" s="35">
        <v>0</v>
      </c>
      <c r="AN11" s="35">
        <v>0</v>
      </c>
      <c r="AO11" s="35">
        <v>0</v>
      </c>
      <c r="AP11" s="35">
        <v>0.78152306728993548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0.37047999509477414</v>
      </c>
      <c r="AW11" s="35">
        <v>7.6541932451516137E-2</v>
      </c>
      <c r="AX11" s="35">
        <v>6.0220400157419025</v>
      </c>
      <c r="AY11" s="35">
        <v>0</v>
      </c>
      <c r="AZ11" s="35">
        <v>1.1431004520319352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0.14005950177338708</v>
      </c>
      <c r="BG11" s="35">
        <v>8.5287238709032265E-3</v>
      </c>
      <c r="BH11" s="35">
        <v>0</v>
      </c>
      <c r="BI11" s="35">
        <v>0</v>
      </c>
      <c r="BJ11" s="35">
        <v>7.4024470967709671E-2</v>
      </c>
      <c r="BK11" s="36">
        <f>SUM(C11:BJ11)</f>
        <v>27.048862925047068</v>
      </c>
      <c r="BL11" s="37"/>
      <c r="BM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62">
        <f t="shared" si="1"/>
        <v>7.3520901021933867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62">
        <f t="shared" si="1"/>
        <v>0.21489697516025807</v>
      </c>
      <c r="I12" s="62">
        <f t="shared" si="1"/>
        <v>5.7098434064419355E-2</v>
      </c>
      <c r="J12" s="62">
        <f t="shared" si="1"/>
        <v>0.30689724454838702</v>
      </c>
      <c r="K12" s="62">
        <f t="shared" si="1"/>
        <v>0</v>
      </c>
      <c r="L12" s="62">
        <f t="shared" si="1"/>
        <v>5.109803533257872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62">
        <f t="shared" si="1"/>
        <v>0.19382579254722576</v>
      </c>
      <c r="S12" s="62">
        <f t="shared" si="1"/>
        <v>2.0249956451612902E-3</v>
      </c>
      <c r="T12" s="62">
        <f t="shared" si="1"/>
        <v>0</v>
      </c>
      <c r="U12" s="62">
        <f t="shared" si="1"/>
        <v>0</v>
      </c>
      <c r="V12" s="62">
        <f t="shared" si="1"/>
        <v>0.20875945858064518</v>
      </c>
      <c r="W12" s="33">
        <f t="shared" si="1"/>
        <v>0</v>
      </c>
      <c r="X12" s="62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62">
        <f t="shared" si="1"/>
        <v>0.85389382254319335</v>
      </c>
      <c r="AC12" s="62">
        <f t="shared" si="1"/>
        <v>0.25152967145148386</v>
      </c>
      <c r="AD12" s="62">
        <f t="shared" si="1"/>
        <v>0</v>
      </c>
      <c r="AE12" s="62">
        <f t="shared" si="1"/>
        <v>0</v>
      </c>
      <c r="AF12" s="62">
        <f t="shared" si="1"/>
        <v>3.1679929421924524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62">
        <f t="shared" si="1"/>
        <v>0.71375179364051611</v>
      </c>
      <c r="AM12" s="62">
        <f t="shared" si="1"/>
        <v>0</v>
      </c>
      <c r="AN12" s="62">
        <f t="shared" si="1"/>
        <v>0</v>
      </c>
      <c r="AO12" s="62">
        <f t="shared" si="1"/>
        <v>0</v>
      </c>
      <c r="AP12" s="62">
        <f t="shared" si="1"/>
        <v>0.78152306728993548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62">
        <f>(SUM(AV11))</f>
        <v>0.37047999509477414</v>
      </c>
      <c r="AW12" s="62">
        <f>(SUM(AW11))</f>
        <v>7.6541932451516137E-2</v>
      </c>
      <c r="AX12" s="62">
        <f t="shared" si="1"/>
        <v>6.0220400157419025</v>
      </c>
      <c r="AY12" s="62">
        <f t="shared" si="1"/>
        <v>0</v>
      </c>
      <c r="AZ12" s="62">
        <f t="shared" si="1"/>
        <v>1.1431004520319352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62">
        <f t="shared" si="1"/>
        <v>0.14005950177338708</v>
      </c>
      <c r="BG12" s="62">
        <f t="shared" si="1"/>
        <v>8.5287238709032265E-3</v>
      </c>
      <c r="BH12" s="62">
        <f t="shared" si="1"/>
        <v>0</v>
      </c>
      <c r="BI12" s="62">
        <f t="shared" si="1"/>
        <v>0</v>
      </c>
      <c r="BJ12" s="62">
        <f t="shared" si="1"/>
        <v>7.4024470967709671E-2</v>
      </c>
      <c r="BK12" s="65">
        <f>SUM(BK11)</f>
        <v>27.048862925047068</v>
      </c>
      <c r="BM12" s="37"/>
    </row>
    <row r="13" spans="1:107" x14ac:dyDescent="0.2">
      <c r="A13" s="16" t="s">
        <v>78</v>
      </c>
      <c r="B13" s="20" t="s">
        <v>10</v>
      </c>
      <c r="C13" s="71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72"/>
      <c r="BM13" s="37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  <c r="BM14" s="37"/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  <c r="BM15" s="37"/>
    </row>
    <row r="16" spans="1:107" x14ac:dyDescent="0.2">
      <c r="A16" s="16" t="s">
        <v>79</v>
      </c>
      <c r="B16" s="20" t="s">
        <v>13</v>
      </c>
      <c r="C16" s="71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72"/>
      <c r="BM16" s="37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  <c r="BM17" s="37"/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  <c r="BM18" s="37"/>
    </row>
    <row r="19" spans="1:67" x14ac:dyDescent="0.2">
      <c r="A19" s="16" t="s">
        <v>81</v>
      </c>
      <c r="B19" s="28" t="s">
        <v>97</v>
      </c>
      <c r="C19" s="71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72"/>
      <c r="BM19" s="37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  <c r="BM20" s="37"/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  <c r="BM21" s="37"/>
    </row>
    <row r="22" spans="1:67" x14ac:dyDescent="0.2">
      <c r="A22" s="16" t="s">
        <v>82</v>
      </c>
      <c r="B22" s="20" t="s">
        <v>14</v>
      </c>
      <c r="C22" s="71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72"/>
      <c r="BM22" s="37"/>
    </row>
    <row r="23" spans="1:67" x14ac:dyDescent="0.2">
      <c r="A23" s="16"/>
      <c r="B23" s="29" t="s">
        <v>103</v>
      </c>
      <c r="C23" s="35">
        <v>0</v>
      </c>
      <c r="D23" s="35">
        <v>2.8933853657418389</v>
      </c>
      <c r="E23" s="35">
        <v>0</v>
      </c>
      <c r="F23" s="35">
        <v>0</v>
      </c>
      <c r="G23" s="35">
        <v>0</v>
      </c>
      <c r="H23" s="35">
        <v>0.13867523793396777</v>
      </c>
      <c r="I23" s="35">
        <v>0</v>
      </c>
      <c r="J23" s="35">
        <v>0.48633136683870964</v>
      </c>
      <c r="K23" s="35">
        <v>0</v>
      </c>
      <c r="L23" s="35">
        <v>9.1482032225806444E-5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0.1042336887727742</v>
      </c>
      <c r="S23" s="35">
        <v>2.0722909999354839E-3</v>
      </c>
      <c r="T23" s="35">
        <v>0</v>
      </c>
      <c r="U23" s="35">
        <v>0</v>
      </c>
      <c r="V23" s="35">
        <v>0.14290352941925807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2.2302076168330642</v>
      </c>
      <c r="AC23" s="35">
        <v>1.4422161110321616</v>
      </c>
      <c r="AD23" s="35">
        <v>0</v>
      </c>
      <c r="AE23" s="35">
        <v>0</v>
      </c>
      <c r="AF23" s="35">
        <v>3.2689278459342579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1.2992312867373861</v>
      </c>
      <c r="AM23" s="35">
        <v>0.2003440869030968</v>
      </c>
      <c r="AN23" s="35">
        <v>8.5695822580645162E-2</v>
      </c>
      <c r="AO23" s="35">
        <v>0</v>
      </c>
      <c r="AP23" s="35">
        <v>0.9872216316126774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1.8588915814449687</v>
      </c>
      <c r="AW23" s="35">
        <v>0.89718625554832254</v>
      </c>
      <c r="AX23" s="35">
        <v>1.6854989387419355</v>
      </c>
      <c r="AY23" s="35">
        <v>0</v>
      </c>
      <c r="AZ23" s="35">
        <v>1.7823574219990648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0.22416668299790327</v>
      </c>
      <c r="BG23" s="35">
        <v>0.28249750467735485</v>
      </c>
      <c r="BH23" s="35">
        <v>0</v>
      </c>
      <c r="BI23" s="35">
        <v>0</v>
      </c>
      <c r="BJ23" s="35">
        <v>3.3976595160967737E-3</v>
      </c>
      <c r="BK23" s="36">
        <f>SUM(C23:BJ23)</f>
        <v>20.015533408297649</v>
      </c>
      <c r="BL23" s="37"/>
      <c r="BM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0.63256236458061288</v>
      </c>
      <c r="E24" s="35">
        <v>0</v>
      </c>
      <c r="F24" s="35">
        <v>0</v>
      </c>
      <c r="G24" s="35">
        <v>0</v>
      </c>
      <c r="H24" s="35">
        <v>0.12190317103141937</v>
      </c>
      <c r="I24" s="35">
        <v>4.5177913096741934E-2</v>
      </c>
      <c r="J24" s="35">
        <v>0.82318618964516133</v>
      </c>
      <c r="K24" s="35">
        <v>0</v>
      </c>
      <c r="L24" s="35">
        <v>3.3547619473222254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0.20475765287022588</v>
      </c>
      <c r="S24" s="35">
        <v>7.7016809676774198E-3</v>
      </c>
      <c r="T24" s="35">
        <v>0</v>
      </c>
      <c r="U24" s="35">
        <v>0</v>
      </c>
      <c r="V24" s="35">
        <v>9.5897734838709687E-3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1.7577153730571613</v>
      </c>
      <c r="AC24" s="35">
        <v>0.663746942096613</v>
      </c>
      <c r="AD24" s="35">
        <v>0</v>
      </c>
      <c r="AE24" s="35">
        <v>0</v>
      </c>
      <c r="AF24" s="35">
        <v>4.0324916129336135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1.2677670685413871</v>
      </c>
      <c r="AM24" s="35">
        <v>6.1937775524837422</v>
      </c>
      <c r="AN24" s="35">
        <v>7.1296793569676131</v>
      </c>
      <c r="AO24" s="35">
        <v>0</v>
      </c>
      <c r="AP24" s="35">
        <v>1.5364918329345487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1.1746475993820966</v>
      </c>
      <c r="AW24" s="35">
        <v>4.8457128755157086</v>
      </c>
      <c r="AX24" s="35">
        <v>0</v>
      </c>
      <c r="AY24" s="35">
        <v>0</v>
      </c>
      <c r="AZ24" s="35">
        <v>3.1926805149664839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0.17545444128870966</v>
      </c>
      <c r="BG24" s="35">
        <v>0</v>
      </c>
      <c r="BH24" s="35">
        <v>1.2597054764516129</v>
      </c>
      <c r="BI24" s="35">
        <v>0</v>
      </c>
      <c r="BJ24" s="35">
        <v>0.25825892232241937</v>
      </c>
      <c r="BK24" s="36">
        <f>SUM(C24:BJ24)</f>
        <v>38.68777026193964</v>
      </c>
      <c r="BL24" s="37"/>
      <c r="BM24" s="37"/>
      <c r="BN24" s="37"/>
    </row>
    <row r="25" spans="1:67" x14ac:dyDescent="0.2">
      <c r="A25" s="16"/>
      <c r="B25" s="29" t="s">
        <v>104</v>
      </c>
      <c r="C25" s="35">
        <v>0</v>
      </c>
      <c r="D25" s="35">
        <v>3.445574794580613</v>
      </c>
      <c r="E25" s="35">
        <v>0</v>
      </c>
      <c r="F25" s="35">
        <v>0</v>
      </c>
      <c r="G25" s="35">
        <v>0</v>
      </c>
      <c r="H25" s="35">
        <v>0.25737499677270953</v>
      </c>
      <c r="I25" s="35">
        <v>5.8685299031612896E-3</v>
      </c>
      <c r="J25" s="35">
        <v>9.8632270838709679E-2</v>
      </c>
      <c r="K25" s="35">
        <v>0</v>
      </c>
      <c r="L25" s="35">
        <v>1.5124704794834516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0.16854273896661295</v>
      </c>
      <c r="S25" s="35">
        <v>0</v>
      </c>
      <c r="T25" s="35">
        <v>1.4843432935160323</v>
      </c>
      <c r="U25" s="35">
        <v>0</v>
      </c>
      <c r="V25" s="35">
        <v>5.5479582580645163E-2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0.32522117790232252</v>
      </c>
      <c r="AC25" s="35">
        <v>6.7666246450645154E-3</v>
      </c>
      <c r="AD25" s="35">
        <v>0</v>
      </c>
      <c r="AE25" s="35">
        <v>0</v>
      </c>
      <c r="AF25" s="35">
        <v>2.8335950176444831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0.34914881548238702</v>
      </c>
      <c r="AM25" s="35">
        <v>0.42651575948380649</v>
      </c>
      <c r="AN25" s="35">
        <v>0</v>
      </c>
      <c r="AO25" s="35">
        <v>0</v>
      </c>
      <c r="AP25" s="35">
        <v>1.0587810896765808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0.8859780259004516</v>
      </c>
      <c r="AW25" s="35">
        <v>6.976383579515999</v>
      </c>
      <c r="AX25" s="35">
        <v>0</v>
      </c>
      <c r="AY25" s="35">
        <v>0</v>
      </c>
      <c r="AZ25" s="35">
        <v>2.109997682999226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0.17819168612825809</v>
      </c>
      <c r="BG25" s="35">
        <v>0.36335768148387093</v>
      </c>
      <c r="BH25" s="35">
        <v>0</v>
      </c>
      <c r="BI25" s="35">
        <v>0</v>
      </c>
      <c r="BJ25" s="35">
        <v>6.0125065870935482E-2</v>
      </c>
      <c r="BK25" s="36">
        <f>SUM(C25:BJ25)</f>
        <v>22.602348893375321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87.224545040532448</v>
      </c>
      <c r="E26" s="35">
        <v>0</v>
      </c>
      <c r="F26" s="35">
        <v>0</v>
      </c>
      <c r="G26" s="35">
        <v>0</v>
      </c>
      <c r="H26" s="35">
        <v>1.2822312159927078</v>
      </c>
      <c r="I26" s="35">
        <v>3.2458024222576447</v>
      </c>
      <c r="J26" s="35">
        <v>13.927038296612807</v>
      </c>
      <c r="K26" s="35">
        <v>0</v>
      </c>
      <c r="L26" s="35">
        <v>16.375455022255842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1.5774997615084843</v>
      </c>
      <c r="S26" s="35">
        <v>3.384387289515967</v>
      </c>
      <c r="T26" s="35">
        <v>73.805285282418694</v>
      </c>
      <c r="U26" s="35">
        <v>0</v>
      </c>
      <c r="V26" s="35">
        <v>5.2076110772564501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2.4514145110574512</v>
      </c>
      <c r="AC26" s="35">
        <v>22.911453912611616</v>
      </c>
      <c r="AD26" s="35">
        <v>13.198148493838451</v>
      </c>
      <c r="AE26" s="35">
        <v>0</v>
      </c>
      <c r="AF26" s="35">
        <v>50.399467209186177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2.7996404108936126</v>
      </c>
      <c r="AM26" s="35">
        <v>2.4335809632899998</v>
      </c>
      <c r="AN26" s="35">
        <v>43.968297536192708</v>
      </c>
      <c r="AO26" s="35">
        <v>0</v>
      </c>
      <c r="AP26" s="35">
        <v>18.460344755961472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2.889637616953646</v>
      </c>
      <c r="AW26" s="35">
        <v>12.72446321206287</v>
      </c>
      <c r="AX26" s="35">
        <v>3.6601936448709678</v>
      </c>
      <c r="AY26" s="35">
        <v>0</v>
      </c>
      <c r="AZ26" s="35">
        <v>9.8176171170594166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0.84699362212451579</v>
      </c>
      <c r="BG26" s="35">
        <v>1.8634569966446131</v>
      </c>
      <c r="BH26" s="35">
        <v>9.2237770838064215</v>
      </c>
      <c r="BI26" s="35">
        <v>0</v>
      </c>
      <c r="BJ26" s="35">
        <v>3.6486802055470653</v>
      </c>
      <c r="BK26" s="36">
        <f>SUM(C26:BJ26)</f>
        <v>407.32702270045201</v>
      </c>
      <c r="BL26" s="37"/>
      <c r="BM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62">
        <f t="shared" ref="D27:BJ27" si="7">SUM(D23:D26)</f>
        <v>94.196067565435513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62">
        <f t="shared" si="7"/>
        <v>1.8001846217308044</v>
      </c>
      <c r="I27" s="62">
        <f t="shared" si="7"/>
        <v>3.2968488652575481</v>
      </c>
      <c r="J27" s="62">
        <f t="shared" si="7"/>
        <v>15.335188123935387</v>
      </c>
      <c r="K27" s="62">
        <f t="shared" si="7"/>
        <v>0</v>
      </c>
      <c r="L27" s="62">
        <f t="shared" si="7"/>
        <v>21.242778931093746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62">
        <f t="shared" si="7"/>
        <v>2.0550338421180974</v>
      </c>
      <c r="S27" s="62">
        <f t="shared" si="7"/>
        <v>3.3941612614835801</v>
      </c>
      <c r="T27" s="62">
        <f t="shared" si="7"/>
        <v>75.289628575934728</v>
      </c>
      <c r="U27" s="62">
        <f t="shared" si="7"/>
        <v>0</v>
      </c>
      <c r="V27" s="62">
        <f t="shared" si="7"/>
        <v>5.4155839627402242</v>
      </c>
      <c r="W27" s="33">
        <f t="shared" si="7"/>
        <v>0</v>
      </c>
      <c r="X27" s="62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62">
        <f t="shared" si="7"/>
        <v>6.7645586788499994</v>
      </c>
      <c r="AC27" s="62">
        <f t="shared" si="7"/>
        <v>25.024183590385455</v>
      </c>
      <c r="AD27" s="62">
        <f t="shared" si="7"/>
        <v>13.198148493838451</v>
      </c>
      <c r="AE27" s="62">
        <f t="shared" si="7"/>
        <v>0</v>
      </c>
      <c r="AF27" s="62">
        <f t="shared" si="7"/>
        <v>60.53448168569853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62">
        <f t="shared" si="7"/>
        <v>5.715787581654773</v>
      </c>
      <c r="AM27" s="62">
        <f t="shared" si="7"/>
        <v>9.2542183621606462</v>
      </c>
      <c r="AN27" s="62">
        <f t="shared" si="7"/>
        <v>51.183672715740968</v>
      </c>
      <c r="AO27" s="62">
        <f t="shared" si="7"/>
        <v>0</v>
      </c>
      <c r="AP27" s="62">
        <f t="shared" si="7"/>
        <v>22.042839310185279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62">
        <f t="shared" si="7"/>
        <v>6.8091548236811636</v>
      </c>
      <c r="AW27" s="62">
        <f t="shared" si="7"/>
        <v>25.443745922642901</v>
      </c>
      <c r="AX27" s="62">
        <f t="shared" si="7"/>
        <v>5.3456925836129034</v>
      </c>
      <c r="AY27" s="62">
        <f t="shared" si="7"/>
        <v>0</v>
      </c>
      <c r="AZ27" s="62">
        <f t="shared" si="7"/>
        <v>16.902652737024191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62">
        <f t="shared" si="7"/>
        <v>1.4248064325393868</v>
      </c>
      <c r="BG27" s="62">
        <f t="shared" si="7"/>
        <v>2.5093121828058389</v>
      </c>
      <c r="BH27" s="62">
        <f t="shared" si="7"/>
        <v>10.483482560258034</v>
      </c>
      <c r="BI27" s="62">
        <f t="shared" si="7"/>
        <v>0</v>
      </c>
      <c r="BJ27" s="62">
        <f t="shared" si="7"/>
        <v>3.9704618532565168</v>
      </c>
      <c r="BK27" s="33">
        <f>SUM(BK23:BK26)</f>
        <v>488.63267526406463</v>
      </c>
      <c r="BM27" s="37"/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62">
        <f t="shared" si="8"/>
        <v>142.58973092669311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62">
        <f t="shared" si="8"/>
        <v>8.941071148335114</v>
      </c>
      <c r="I28" s="62">
        <f t="shared" si="8"/>
        <v>225.26420129283565</v>
      </c>
      <c r="J28" s="62">
        <f t="shared" si="8"/>
        <v>53.761258218741396</v>
      </c>
      <c r="K28" s="62">
        <f t="shared" si="8"/>
        <v>0</v>
      </c>
      <c r="L28" s="62">
        <f t="shared" si="8"/>
        <v>92.877425662245855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62">
        <f t="shared" si="8"/>
        <v>6.304469329079998</v>
      </c>
      <c r="S28" s="62">
        <f t="shared" si="8"/>
        <v>136.25718305683773</v>
      </c>
      <c r="T28" s="62">
        <f t="shared" si="8"/>
        <v>169.22914409951471</v>
      </c>
      <c r="U28" s="62">
        <f t="shared" si="8"/>
        <v>0</v>
      </c>
      <c r="V28" s="62">
        <f t="shared" si="8"/>
        <v>20.434062960800809</v>
      </c>
      <c r="W28" s="33">
        <f t="shared" si="8"/>
        <v>0</v>
      </c>
      <c r="X28" s="62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62">
        <f t="shared" si="8"/>
        <v>10.959446773639936</v>
      </c>
      <c r="AC28" s="62">
        <f t="shared" si="8"/>
        <v>64.621669479865943</v>
      </c>
      <c r="AD28" s="62">
        <f t="shared" si="8"/>
        <v>27.677825884805998</v>
      </c>
      <c r="AE28" s="62">
        <f t="shared" si="8"/>
        <v>0</v>
      </c>
      <c r="AF28" s="62">
        <f t="shared" si="8"/>
        <v>139.74041564839436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62">
        <f t="shared" si="9"/>
        <v>9.3291574294454485</v>
      </c>
      <c r="AM28" s="62">
        <f t="shared" si="9"/>
        <v>54.772094362836782</v>
      </c>
      <c r="AN28" s="62">
        <f t="shared" si="9"/>
        <v>174.53529685915925</v>
      </c>
      <c r="AO28" s="62">
        <f t="shared" si="9"/>
        <v>0</v>
      </c>
      <c r="AP28" s="62">
        <f t="shared" si="9"/>
        <v>42.045700440789957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62">
        <f t="shared" si="9"/>
        <v>15.004842950167559</v>
      </c>
      <c r="AW28" s="62">
        <f t="shared" si="9"/>
        <v>51.655539855221221</v>
      </c>
      <c r="AX28" s="62">
        <f t="shared" si="9"/>
        <v>11.367732599354806</v>
      </c>
      <c r="AY28" s="62">
        <f t="shared" si="9"/>
        <v>0</v>
      </c>
      <c r="AZ28" s="62">
        <f t="shared" si="9"/>
        <v>62.500752341789919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62">
        <f t="shared" si="9"/>
        <v>3.3116044125928052</v>
      </c>
      <c r="BG28" s="62">
        <f t="shared" si="9"/>
        <v>4.4127247853217098</v>
      </c>
      <c r="BH28" s="62">
        <f t="shared" si="9"/>
        <v>32.949203204903036</v>
      </c>
      <c r="BI28" s="62">
        <f t="shared" si="9"/>
        <v>0</v>
      </c>
      <c r="BJ28" s="62">
        <f t="shared" si="9"/>
        <v>6.8221661027385485</v>
      </c>
      <c r="BK28" s="33">
        <f t="shared" si="9"/>
        <v>1567.3647198261115</v>
      </c>
      <c r="BM28" s="37"/>
    </row>
    <row r="29" spans="1:67" ht="3.75" customHeight="1" x14ac:dyDescent="0.2">
      <c r="A29" s="16"/>
      <c r="B29" s="23"/>
      <c r="C29" s="71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72"/>
      <c r="BM29" s="37"/>
    </row>
    <row r="30" spans="1:67" x14ac:dyDescent="0.2">
      <c r="A30" s="16" t="s">
        <v>1</v>
      </c>
      <c r="B30" s="19" t="s">
        <v>7</v>
      </c>
      <c r="C30" s="71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72"/>
      <c r="BM30" s="37"/>
    </row>
    <row r="31" spans="1:67" s="4" customFormat="1" x14ac:dyDescent="0.2">
      <c r="A31" s="16" t="s">
        <v>76</v>
      </c>
      <c r="B31" s="20" t="s">
        <v>2</v>
      </c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5"/>
      <c r="BM31" s="37"/>
    </row>
    <row r="32" spans="1:67" s="43" customFormat="1" x14ac:dyDescent="0.2">
      <c r="A32" s="40"/>
      <c r="B32" s="41" t="s">
        <v>106</v>
      </c>
      <c r="C32" s="35">
        <v>0</v>
      </c>
      <c r="D32" s="35">
        <v>0.83101775096767749</v>
      </c>
      <c r="E32" s="35">
        <v>0</v>
      </c>
      <c r="F32" s="35">
        <v>0</v>
      </c>
      <c r="G32" s="35">
        <v>0</v>
      </c>
      <c r="H32" s="35">
        <v>16.648496151005087</v>
      </c>
      <c r="I32" s="35">
        <v>0.6021392254501936</v>
      </c>
      <c r="J32" s="35">
        <v>0</v>
      </c>
      <c r="K32" s="35">
        <v>0</v>
      </c>
      <c r="L32" s="35">
        <v>2.2534146434813227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10.603757931932881</v>
      </c>
      <c r="S32" s="35">
        <v>0.56627862867658063</v>
      </c>
      <c r="T32" s="35">
        <v>0</v>
      </c>
      <c r="U32" s="35">
        <v>0</v>
      </c>
      <c r="V32" s="35">
        <v>0.63847654180567726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81.415788915175909</v>
      </c>
      <c r="AC32" s="35">
        <v>2.8510387924469991</v>
      </c>
      <c r="AD32" s="35">
        <v>0</v>
      </c>
      <c r="AE32" s="35">
        <v>0</v>
      </c>
      <c r="AF32" s="35">
        <v>18.661742574858781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65.622730891409546</v>
      </c>
      <c r="AM32" s="35">
        <v>1.6420708809973552</v>
      </c>
      <c r="AN32" s="35">
        <v>0</v>
      </c>
      <c r="AO32" s="35">
        <v>0</v>
      </c>
      <c r="AP32" s="35">
        <v>8.7492297810251607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214.53929283658522</v>
      </c>
      <c r="AW32" s="35">
        <v>16.453703146753949</v>
      </c>
      <c r="AX32" s="35">
        <v>0</v>
      </c>
      <c r="AY32" s="35">
        <v>0</v>
      </c>
      <c r="AZ32" s="35">
        <v>39.145515669694362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35.199452824886748</v>
      </c>
      <c r="BG32" s="35">
        <v>1.89383096228671</v>
      </c>
      <c r="BH32" s="35">
        <v>0</v>
      </c>
      <c r="BI32" s="35">
        <v>0</v>
      </c>
      <c r="BJ32" s="35">
        <v>2.6017097251915153</v>
      </c>
      <c r="BK32" s="42">
        <f>SUM(C32:BJ32)</f>
        <v>520.91968787463179</v>
      </c>
      <c r="BM32" s="37"/>
    </row>
    <row r="33" spans="1:67" s="4" customFormat="1" x14ac:dyDescent="0.2">
      <c r="A33" s="16"/>
      <c r="B33" s="21" t="s">
        <v>85</v>
      </c>
      <c r="C33" s="33">
        <f>SUM(C32)</f>
        <v>0</v>
      </c>
      <c r="D33" s="62">
        <f t="shared" ref="D33:BJ33" si="10">SUM(D32)</f>
        <v>0.83101775096767749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62">
        <f t="shared" si="10"/>
        <v>16.648496151005087</v>
      </c>
      <c r="I33" s="62">
        <f t="shared" si="10"/>
        <v>0.6021392254501936</v>
      </c>
      <c r="J33" s="62">
        <f t="shared" si="10"/>
        <v>0</v>
      </c>
      <c r="K33" s="62">
        <f t="shared" si="10"/>
        <v>0</v>
      </c>
      <c r="L33" s="62">
        <f t="shared" si="10"/>
        <v>2.2534146434813227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62">
        <f t="shared" si="10"/>
        <v>10.603757931932881</v>
      </c>
      <c r="S33" s="62">
        <f t="shared" si="10"/>
        <v>0.56627862867658063</v>
      </c>
      <c r="T33" s="62">
        <f t="shared" si="10"/>
        <v>0</v>
      </c>
      <c r="U33" s="62">
        <f t="shared" si="10"/>
        <v>0</v>
      </c>
      <c r="V33" s="62">
        <f t="shared" si="10"/>
        <v>0.63847654180567726</v>
      </c>
      <c r="W33" s="33">
        <f t="shared" si="10"/>
        <v>0</v>
      </c>
      <c r="X33" s="62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62">
        <f t="shared" si="10"/>
        <v>81.415788915175909</v>
      </c>
      <c r="AC33" s="62">
        <f t="shared" si="10"/>
        <v>2.8510387924469991</v>
      </c>
      <c r="AD33" s="62">
        <f t="shared" si="10"/>
        <v>0</v>
      </c>
      <c r="AE33" s="62">
        <f t="shared" si="10"/>
        <v>0</v>
      </c>
      <c r="AF33" s="62">
        <f t="shared" si="10"/>
        <v>18.661742574858781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62">
        <f t="shared" si="10"/>
        <v>65.622730891409546</v>
      </c>
      <c r="AM33" s="62">
        <f t="shared" si="10"/>
        <v>1.6420708809973552</v>
      </c>
      <c r="AN33" s="62">
        <f t="shared" si="10"/>
        <v>0</v>
      </c>
      <c r="AO33" s="62">
        <f t="shared" si="10"/>
        <v>0</v>
      </c>
      <c r="AP33" s="62">
        <f t="shared" si="10"/>
        <v>8.7492297810251607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62">
        <f t="shared" si="10"/>
        <v>214.53929283658522</v>
      </c>
      <c r="AW33" s="62">
        <f t="shared" si="10"/>
        <v>16.453703146753949</v>
      </c>
      <c r="AX33" s="62">
        <f t="shared" si="10"/>
        <v>0</v>
      </c>
      <c r="AY33" s="62">
        <f t="shared" si="10"/>
        <v>0</v>
      </c>
      <c r="AZ33" s="62">
        <f t="shared" si="10"/>
        <v>39.145515669694362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35.199452824886748</v>
      </c>
      <c r="BG33" s="33">
        <f t="shared" si="10"/>
        <v>1.89383096228671</v>
      </c>
      <c r="BH33" s="33">
        <f t="shared" si="10"/>
        <v>0</v>
      </c>
      <c r="BI33" s="33">
        <f t="shared" si="10"/>
        <v>0</v>
      </c>
      <c r="BJ33" s="33">
        <f t="shared" si="10"/>
        <v>2.6017097251915153</v>
      </c>
      <c r="BK33" s="33">
        <f>SUM(BK32)</f>
        <v>520.91968787463179</v>
      </c>
      <c r="BM33" s="37"/>
    </row>
    <row r="34" spans="1:67" x14ac:dyDescent="0.2">
      <c r="A34" s="16" t="s">
        <v>77</v>
      </c>
      <c r="B34" s="20" t="s">
        <v>15</v>
      </c>
      <c r="C34" s="71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72"/>
      <c r="BM34" s="37"/>
    </row>
    <row r="35" spans="1:67" x14ac:dyDescent="0.2">
      <c r="A35" s="16"/>
      <c r="B35" s="29" t="s">
        <v>107</v>
      </c>
      <c r="C35" s="35">
        <v>0</v>
      </c>
      <c r="D35" s="35">
        <v>0.86635217016125809</v>
      </c>
      <c r="E35" s="35">
        <v>0</v>
      </c>
      <c r="F35" s="35">
        <v>0</v>
      </c>
      <c r="G35" s="35">
        <v>0</v>
      </c>
      <c r="H35" s="35">
        <v>5.5951298177841293</v>
      </c>
      <c r="I35" s="35">
        <v>1.3411999236449033</v>
      </c>
      <c r="J35" s="35">
        <v>0</v>
      </c>
      <c r="K35" s="35">
        <v>0</v>
      </c>
      <c r="L35" s="35">
        <v>3.8244461566945911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2.0102834678249022</v>
      </c>
      <c r="S35" s="35">
        <v>8.0593709612903234E-5</v>
      </c>
      <c r="T35" s="35">
        <v>0</v>
      </c>
      <c r="U35" s="35">
        <v>0</v>
      </c>
      <c r="V35" s="35">
        <v>0.65095063019293564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44.470077226467964</v>
      </c>
      <c r="AC35" s="35">
        <v>2.0954862786439361</v>
      </c>
      <c r="AD35" s="35">
        <v>0</v>
      </c>
      <c r="AE35" s="35">
        <v>0</v>
      </c>
      <c r="AF35" s="35">
        <v>19.408822817987428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34.503235455906456</v>
      </c>
      <c r="AM35" s="35">
        <v>0.51129079648364506</v>
      </c>
      <c r="AN35" s="35">
        <v>0</v>
      </c>
      <c r="AO35" s="35">
        <v>0</v>
      </c>
      <c r="AP35" s="35">
        <v>4.864659506639998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101.56610914270631</v>
      </c>
      <c r="AW35" s="35">
        <v>12.494116869899907</v>
      </c>
      <c r="AX35" s="35">
        <v>0</v>
      </c>
      <c r="AY35" s="35">
        <v>0</v>
      </c>
      <c r="AZ35" s="35">
        <v>58.363046547370196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17.826308223994978</v>
      </c>
      <c r="BG35" s="35">
        <v>1.6318123985804516</v>
      </c>
      <c r="BH35" s="35">
        <v>0</v>
      </c>
      <c r="BI35" s="35">
        <v>0</v>
      </c>
      <c r="BJ35" s="35">
        <v>3.1306887956110638</v>
      </c>
      <c r="BK35" s="36">
        <f>SUM(C35:BJ35)</f>
        <v>315.15409682030463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0.67376901616122586</v>
      </c>
      <c r="E36" s="35">
        <v>0</v>
      </c>
      <c r="F36" s="35">
        <v>0</v>
      </c>
      <c r="G36" s="35">
        <v>0</v>
      </c>
      <c r="H36" s="35">
        <v>0.43458614415493552</v>
      </c>
      <c r="I36" s="35">
        <v>5.7727693538709682E-4</v>
      </c>
      <c r="J36" s="35">
        <v>0</v>
      </c>
      <c r="K36" s="35">
        <v>0</v>
      </c>
      <c r="L36" s="35">
        <v>0.81856192606374201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0.33324486680187093</v>
      </c>
      <c r="S36" s="35">
        <v>4.2198726580645156E-2</v>
      </c>
      <c r="T36" s="35">
        <v>0</v>
      </c>
      <c r="U36" s="35">
        <v>0</v>
      </c>
      <c r="V36" s="35">
        <v>0.21222915551574192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22.454447169877259</v>
      </c>
      <c r="AC36" s="35">
        <v>2.2665002855144509</v>
      </c>
      <c r="AD36" s="35">
        <v>0.13115161290319355</v>
      </c>
      <c r="AE36" s="35">
        <v>0</v>
      </c>
      <c r="AF36" s="35">
        <v>26.025088982501579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18.009634657753359</v>
      </c>
      <c r="AM36" s="35">
        <v>1.325011346160484</v>
      </c>
      <c r="AN36" s="35">
        <v>0</v>
      </c>
      <c r="AO36" s="35">
        <v>0</v>
      </c>
      <c r="AP36" s="35">
        <v>10.353022696864059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1.4110517772782887</v>
      </c>
      <c r="AW36" s="35">
        <v>0.72658577916106448</v>
      </c>
      <c r="AX36" s="35">
        <v>0</v>
      </c>
      <c r="AY36" s="35">
        <v>0</v>
      </c>
      <c r="AZ36" s="35">
        <v>1.5998336096123227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0.77207806750858177</v>
      </c>
      <c r="BG36" s="35">
        <v>4.9086516032129032E-2</v>
      </c>
      <c r="BH36" s="35">
        <v>0</v>
      </c>
      <c r="BI36" s="35">
        <v>0</v>
      </c>
      <c r="BJ36" s="35">
        <v>0.96391485912861308</v>
      </c>
      <c r="BK36" s="36">
        <f>SUM(C36:BJ36)</f>
        <v>88.602574472508934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0.61859108699999998</v>
      </c>
      <c r="E37" s="35">
        <v>0</v>
      </c>
      <c r="F37" s="35">
        <v>0</v>
      </c>
      <c r="G37" s="35">
        <v>0</v>
      </c>
      <c r="H37" s="35">
        <v>2.0226453195406422</v>
      </c>
      <c r="I37" s="35">
        <v>9.9073548387096783E-3</v>
      </c>
      <c r="J37" s="35">
        <v>0</v>
      </c>
      <c r="K37" s="35">
        <v>0</v>
      </c>
      <c r="L37" s="35">
        <v>0.79908632277387059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1.4897575697352561</v>
      </c>
      <c r="S37" s="35">
        <v>1.4917199454515808</v>
      </c>
      <c r="T37" s="35">
        <v>0</v>
      </c>
      <c r="U37" s="35">
        <v>0</v>
      </c>
      <c r="V37" s="35">
        <v>0.10654917225803226</v>
      </c>
      <c r="W37" s="35">
        <v>0</v>
      </c>
      <c r="X37" s="35">
        <v>8.0641289999999989E-6</v>
      </c>
      <c r="Y37" s="35">
        <v>0</v>
      </c>
      <c r="Z37" s="35">
        <v>0</v>
      </c>
      <c r="AA37" s="35">
        <v>0</v>
      </c>
      <c r="AB37" s="35">
        <v>36.942252021077977</v>
      </c>
      <c r="AC37" s="35">
        <v>3.1728601505452261</v>
      </c>
      <c r="AD37" s="35">
        <v>0</v>
      </c>
      <c r="AE37" s="35">
        <v>0</v>
      </c>
      <c r="AF37" s="35">
        <v>31.903643593978465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37.920707681282948</v>
      </c>
      <c r="AM37" s="35">
        <v>2.5544769083209347</v>
      </c>
      <c r="AN37" s="35">
        <v>0.1174870967741613</v>
      </c>
      <c r="AO37" s="35">
        <v>0</v>
      </c>
      <c r="AP37" s="35">
        <v>16.586664434342303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8.6477458197788568</v>
      </c>
      <c r="AW37" s="35">
        <v>0.41147039709609673</v>
      </c>
      <c r="AX37" s="35">
        <v>0</v>
      </c>
      <c r="AY37" s="35">
        <v>0</v>
      </c>
      <c r="AZ37" s="35">
        <v>5.3194529129328405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3.7960680227368901</v>
      </c>
      <c r="BG37" s="35">
        <v>0.59505898854832251</v>
      </c>
      <c r="BH37" s="35">
        <v>0</v>
      </c>
      <c r="BI37" s="35">
        <v>0</v>
      </c>
      <c r="BJ37" s="35">
        <v>1.29176913554729</v>
      </c>
      <c r="BK37" s="36">
        <f>SUM(C37:BJ37)</f>
        <v>155.79792199868942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0.57881012132254839</v>
      </c>
      <c r="E38" s="35">
        <v>0</v>
      </c>
      <c r="F38" s="35">
        <v>0</v>
      </c>
      <c r="G38" s="35">
        <v>0</v>
      </c>
      <c r="H38" s="35">
        <v>1.5287809028307133</v>
      </c>
      <c r="I38" s="35">
        <v>5.7996774193548387E-3</v>
      </c>
      <c r="J38" s="35">
        <v>0</v>
      </c>
      <c r="K38" s="35">
        <v>0</v>
      </c>
      <c r="L38" s="35">
        <v>3.3763715776769039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0.92214848415338579</v>
      </c>
      <c r="S38" s="35">
        <v>3.902878609664516E-2</v>
      </c>
      <c r="T38" s="35">
        <v>0</v>
      </c>
      <c r="U38" s="35">
        <v>0</v>
      </c>
      <c r="V38" s="35">
        <v>0.23354985448364515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24.161429796511324</v>
      </c>
      <c r="AC38" s="35">
        <v>3.2907978558679347</v>
      </c>
      <c r="AD38" s="35">
        <v>0</v>
      </c>
      <c r="AE38" s="35">
        <v>0</v>
      </c>
      <c r="AF38" s="35">
        <v>24.532221482918764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21.747906805258694</v>
      </c>
      <c r="AM38" s="35">
        <v>1.998962676772742</v>
      </c>
      <c r="AN38" s="35">
        <v>0</v>
      </c>
      <c r="AO38" s="35">
        <v>0</v>
      </c>
      <c r="AP38" s="35">
        <v>9.8683771509276887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5.7858645547187493</v>
      </c>
      <c r="AW38" s="35">
        <v>8.7551366935161287E-2</v>
      </c>
      <c r="AX38" s="35">
        <v>0</v>
      </c>
      <c r="AY38" s="35">
        <v>0</v>
      </c>
      <c r="AZ38" s="35">
        <v>4.4249101021586137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3.245334755574584</v>
      </c>
      <c r="BG38" s="35">
        <v>9.7150553290161298E-2</v>
      </c>
      <c r="BH38" s="35">
        <v>0</v>
      </c>
      <c r="BI38" s="35">
        <v>0</v>
      </c>
      <c r="BJ38" s="35">
        <v>1.1328361300957741</v>
      </c>
      <c r="BK38" s="36">
        <f t="shared" ref="BK38:BK41" si="11">SUM(C38:BJ38)</f>
        <v>107.0578326350134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0.61030842903222582</v>
      </c>
      <c r="E39" s="35">
        <v>0</v>
      </c>
      <c r="F39" s="35">
        <v>0</v>
      </c>
      <c r="G39" s="35">
        <v>0</v>
      </c>
      <c r="H39" s="35">
        <v>1.7136209929159349</v>
      </c>
      <c r="I39" s="35">
        <v>1.9335837903096773E-2</v>
      </c>
      <c r="J39" s="35">
        <v>0</v>
      </c>
      <c r="K39" s="35">
        <v>0</v>
      </c>
      <c r="L39" s="35">
        <v>1.034612808870484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1.1565638794663551</v>
      </c>
      <c r="S39" s="35">
        <v>0.10374446651603227</v>
      </c>
      <c r="T39" s="35">
        <v>0</v>
      </c>
      <c r="U39" s="35">
        <v>0</v>
      </c>
      <c r="V39" s="35">
        <v>0.46560503945100001</v>
      </c>
      <c r="W39" s="35">
        <v>0</v>
      </c>
      <c r="X39" s="35">
        <v>1.2902548354838712E-5</v>
      </c>
      <c r="Y39" s="35">
        <v>0</v>
      </c>
      <c r="Z39" s="35">
        <v>0</v>
      </c>
      <c r="AA39" s="35">
        <v>0</v>
      </c>
      <c r="AB39" s="35">
        <v>11.008143970872107</v>
      </c>
      <c r="AC39" s="35">
        <v>1.0838311940321614</v>
      </c>
      <c r="AD39" s="35">
        <v>0</v>
      </c>
      <c r="AE39" s="35">
        <v>0</v>
      </c>
      <c r="AF39" s="35">
        <v>19.169602232412792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9.9084318147972734</v>
      </c>
      <c r="AM39" s="35">
        <v>0.45886264974174196</v>
      </c>
      <c r="AN39" s="35">
        <v>6.7616885161258064E-2</v>
      </c>
      <c r="AO39" s="35">
        <v>0</v>
      </c>
      <c r="AP39" s="35">
        <v>8.558698788673162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4.4247693853709977</v>
      </c>
      <c r="AW39" s="35">
        <v>8.551365254787098E-2</v>
      </c>
      <c r="AX39" s="35">
        <v>0</v>
      </c>
      <c r="AY39" s="35">
        <v>0</v>
      </c>
      <c r="AZ39" s="35">
        <v>3.4924542022561949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1.4026943876030307</v>
      </c>
      <c r="BG39" s="35">
        <v>0.24883134880625807</v>
      </c>
      <c r="BH39" s="35">
        <v>0</v>
      </c>
      <c r="BI39" s="35">
        <v>0</v>
      </c>
      <c r="BJ39" s="35">
        <v>1.3836632826125805</v>
      </c>
      <c r="BK39" s="36">
        <f t="shared" si="11"/>
        <v>66.396918151590924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0.84250876929029039</v>
      </c>
      <c r="E40" s="35">
        <v>0</v>
      </c>
      <c r="F40" s="35">
        <v>0</v>
      </c>
      <c r="G40" s="35">
        <v>0</v>
      </c>
      <c r="H40" s="35">
        <v>7.0264674708981447</v>
      </c>
      <c r="I40" s="35">
        <v>2.2261140269672905</v>
      </c>
      <c r="J40" s="35">
        <v>0</v>
      </c>
      <c r="K40" s="35">
        <v>0</v>
      </c>
      <c r="L40" s="35">
        <v>2.5542579275144517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3.7794876121360672</v>
      </c>
      <c r="S40" s="35">
        <v>2.5455915825482904</v>
      </c>
      <c r="T40" s="35">
        <v>0</v>
      </c>
      <c r="U40" s="35">
        <v>0</v>
      </c>
      <c r="V40" s="35">
        <v>1.4626944499988703</v>
      </c>
      <c r="W40" s="35">
        <v>0</v>
      </c>
      <c r="X40" s="35">
        <v>6.4512580645161292E-6</v>
      </c>
      <c r="Y40" s="35">
        <v>0</v>
      </c>
      <c r="Z40" s="35">
        <v>0</v>
      </c>
      <c r="AA40" s="35">
        <v>0</v>
      </c>
      <c r="AB40" s="35">
        <v>90.871362574482703</v>
      </c>
      <c r="AC40" s="35">
        <v>8.3336082294170328</v>
      </c>
      <c r="AD40" s="35">
        <v>1.612822583864516E-2</v>
      </c>
      <c r="AE40" s="35">
        <v>0</v>
      </c>
      <c r="AF40" s="35">
        <v>40.386393992367253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76.409357127730587</v>
      </c>
      <c r="AM40" s="35">
        <v>2.9950416740311931</v>
      </c>
      <c r="AN40" s="35">
        <v>0</v>
      </c>
      <c r="AO40" s="35">
        <v>0</v>
      </c>
      <c r="AP40" s="35">
        <v>15.239023671408487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81.203979426883166</v>
      </c>
      <c r="AW40" s="35">
        <v>5.9080789690940323</v>
      </c>
      <c r="AX40" s="35">
        <v>0</v>
      </c>
      <c r="AY40" s="35">
        <v>0</v>
      </c>
      <c r="AZ40" s="35">
        <v>34.864095784793513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16.898160636784198</v>
      </c>
      <c r="BG40" s="35">
        <v>1.1180162069670969</v>
      </c>
      <c r="BH40" s="35">
        <v>0</v>
      </c>
      <c r="BI40" s="35">
        <v>0</v>
      </c>
      <c r="BJ40" s="35">
        <v>3.2691880333528065</v>
      </c>
      <c r="BK40" s="36">
        <f t="shared" ref="BK40" si="12">SUM(C40:BJ40)</f>
        <v>397.94956284376224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0.59075397564512888</v>
      </c>
      <c r="E41" s="35">
        <v>0</v>
      </c>
      <c r="F41" s="35">
        <v>0</v>
      </c>
      <c r="G41" s="35">
        <v>0</v>
      </c>
      <c r="H41" s="35">
        <v>0.54726113934870901</v>
      </c>
      <c r="I41" s="35">
        <v>4.7354838709645165E-2</v>
      </c>
      <c r="J41" s="35">
        <v>0</v>
      </c>
      <c r="K41" s="35">
        <v>0</v>
      </c>
      <c r="L41" s="35">
        <v>0.48360934080590334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0.40874268989835438</v>
      </c>
      <c r="S41" s="35">
        <v>0</v>
      </c>
      <c r="T41" s="35">
        <v>0</v>
      </c>
      <c r="U41" s="35">
        <v>0</v>
      </c>
      <c r="V41" s="35">
        <v>0.2440050201933871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23.782226791874354</v>
      </c>
      <c r="AC41" s="35">
        <v>3.5532044166753876</v>
      </c>
      <c r="AD41" s="35">
        <v>0</v>
      </c>
      <c r="AE41" s="35">
        <v>0</v>
      </c>
      <c r="AF41" s="35">
        <v>27.553645264660762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23.864747714819881</v>
      </c>
      <c r="AM41" s="35">
        <v>2.5049356193536449</v>
      </c>
      <c r="AN41" s="35">
        <v>0</v>
      </c>
      <c r="AO41" s="35">
        <v>0</v>
      </c>
      <c r="AP41" s="35">
        <v>12.163304009215553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3.1307666826518781</v>
      </c>
      <c r="AW41" s="35">
        <v>0.56514157293541945</v>
      </c>
      <c r="AX41" s="35">
        <v>0</v>
      </c>
      <c r="AY41" s="35">
        <v>0</v>
      </c>
      <c r="AZ41" s="35">
        <v>1.1666929219666453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1.5371332243740974</v>
      </c>
      <c r="BG41" s="35">
        <v>0.69471564516116124</v>
      </c>
      <c r="BH41" s="35">
        <v>5.7414516128999997E-2</v>
      </c>
      <c r="BI41" s="35">
        <v>0</v>
      </c>
      <c r="BJ41" s="35">
        <v>0.48905637554796771</v>
      </c>
      <c r="BK41" s="36">
        <f t="shared" si="11"/>
        <v>103.38471175996689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0.67106403477416132</v>
      </c>
      <c r="E42" s="35">
        <v>0</v>
      </c>
      <c r="F42" s="35">
        <v>0</v>
      </c>
      <c r="G42" s="35">
        <v>0</v>
      </c>
      <c r="H42" s="35">
        <v>3.0875654096580019</v>
      </c>
      <c r="I42" s="35">
        <v>6.4877039258032246E-2</v>
      </c>
      <c r="J42" s="35">
        <v>0</v>
      </c>
      <c r="K42" s="35">
        <v>0</v>
      </c>
      <c r="L42" s="35">
        <v>1.535475992773742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2.0048374154676756</v>
      </c>
      <c r="S42" s="35">
        <v>9.76158591289355E-2</v>
      </c>
      <c r="T42" s="35">
        <v>0</v>
      </c>
      <c r="U42" s="35">
        <v>0</v>
      </c>
      <c r="V42" s="35">
        <v>0.53570455941890316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54.328557595630727</v>
      </c>
      <c r="AC42" s="35">
        <v>4.0357773579320328</v>
      </c>
      <c r="AD42" s="35">
        <v>0</v>
      </c>
      <c r="AE42" s="35">
        <v>0</v>
      </c>
      <c r="AF42" s="35">
        <v>36.290549528623728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49.9340619452204</v>
      </c>
      <c r="AM42" s="35">
        <v>1.7244404024821933</v>
      </c>
      <c r="AN42" s="35">
        <v>0</v>
      </c>
      <c r="AO42" s="35">
        <v>0</v>
      </c>
      <c r="AP42" s="35">
        <v>13.496749093375344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11.82488634935234</v>
      </c>
      <c r="AW42" s="35">
        <v>0.7358762314182582</v>
      </c>
      <c r="AX42" s="35">
        <v>0</v>
      </c>
      <c r="AY42" s="35">
        <v>0</v>
      </c>
      <c r="AZ42" s="35">
        <v>5.6766528713516129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4.7629158411556425</v>
      </c>
      <c r="BG42" s="35">
        <v>0.33002208074167738</v>
      </c>
      <c r="BH42" s="35">
        <v>0</v>
      </c>
      <c r="BI42" s="35">
        <v>0</v>
      </c>
      <c r="BJ42" s="35">
        <v>1.5826602160956773</v>
      </c>
      <c r="BK42" s="36">
        <f>SUM(C42:BJ42)</f>
        <v>192.7202898238591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0.82150765645161283</v>
      </c>
      <c r="E43" s="35">
        <v>0</v>
      </c>
      <c r="F43" s="35">
        <v>0</v>
      </c>
      <c r="G43" s="35">
        <v>0</v>
      </c>
      <c r="H43" s="35">
        <v>5.2651226973001961</v>
      </c>
      <c r="I43" s="35">
        <v>69.287750884935193</v>
      </c>
      <c r="J43" s="35">
        <v>0</v>
      </c>
      <c r="K43" s="35">
        <v>0</v>
      </c>
      <c r="L43" s="35">
        <v>1.9132533993217742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2.5534576209802289</v>
      </c>
      <c r="S43" s="35">
        <v>7.4964520290643542</v>
      </c>
      <c r="T43" s="35">
        <v>0</v>
      </c>
      <c r="U43" s="35">
        <v>0</v>
      </c>
      <c r="V43" s="35">
        <v>0.31902511374164522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23.757497422515776</v>
      </c>
      <c r="AC43" s="35">
        <v>2.7185119612574522</v>
      </c>
      <c r="AD43" s="35">
        <v>0</v>
      </c>
      <c r="AE43" s="35">
        <v>0</v>
      </c>
      <c r="AF43" s="35">
        <v>12.725600518319709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16.666217992124427</v>
      </c>
      <c r="AM43" s="35">
        <v>2.1183209716448714</v>
      </c>
      <c r="AN43" s="35">
        <v>0</v>
      </c>
      <c r="AO43" s="35">
        <v>0</v>
      </c>
      <c r="AP43" s="35">
        <v>2.1285557017404195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24.382742650939853</v>
      </c>
      <c r="AW43" s="35">
        <v>68.538562565418289</v>
      </c>
      <c r="AX43" s="35">
        <v>0</v>
      </c>
      <c r="AY43" s="35">
        <v>0</v>
      </c>
      <c r="AZ43" s="35">
        <v>6.275529393320225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6.6946452304581294</v>
      </c>
      <c r="BG43" s="35">
        <v>9.2055149451580637E-2</v>
      </c>
      <c r="BH43" s="35">
        <v>0</v>
      </c>
      <c r="BI43" s="35">
        <v>0</v>
      </c>
      <c r="BJ43" s="35">
        <v>0.98038151583832267</v>
      </c>
      <c r="BK43" s="36">
        <f>SUM(C43:BJ43)</f>
        <v>254.73519047482407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0.85803124999993541</v>
      </c>
      <c r="E44" s="35">
        <v>0</v>
      </c>
      <c r="F44" s="35">
        <v>0</v>
      </c>
      <c r="G44" s="35">
        <v>0</v>
      </c>
      <c r="H44" s="35">
        <v>5.3218292898484831</v>
      </c>
      <c r="I44" s="35">
        <v>7.3884779225806455E-2</v>
      </c>
      <c r="J44" s="35">
        <v>0</v>
      </c>
      <c r="K44" s="35">
        <v>0</v>
      </c>
      <c r="L44" s="35">
        <v>1.8503888400959032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2.7519081975613542</v>
      </c>
      <c r="S44" s="35">
        <v>8.9929161290322582E-5</v>
      </c>
      <c r="T44" s="35">
        <v>0</v>
      </c>
      <c r="U44" s="35">
        <v>0</v>
      </c>
      <c r="V44" s="35">
        <v>0.28571939961251608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7.3693222878405393</v>
      </c>
      <c r="AC44" s="35">
        <v>0.29222624038693551</v>
      </c>
      <c r="AD44" s="35">
        <v>0</v>
      </c>
      <c r="AE44" s="35">
        <v>0</v>
      </c>
      <c r="AF44" s="35">
        <v>1.678431689611839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4.265198865488804</v>
      </c>
      <c r="AM44" s="35">
        <v>4.1340990290322586E-2</v>
      </c>
      <c r="AN44" s="35">
        <v>0</v>
      </c>
      <c r="AO44" s="35">
        <v>0</v>
      </c>
      <c r="AP44" s="35">
        <v>0.30188761412864512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11.889602104005981</v>
      </c>
      <c r="AW44" s="35">
        <v>1.275825941580387</v>
      </c>
      <c r="AX44" s="35">
        <v>0</v>
      </c>
      <c r="AY44" s="35">
        <v>0</v>
      </c>
      <c r="AZ44" s="35">
        <v>6.6030113844829357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2.4480931659209042</v>
      </c>
      <c r="BG44" s="35">
        <v>0</v>
      </c>
      <c r="BH44" s="35">
        <v>0</v>
      </c>
      <c r="BI44" s="35">
        <v>0</v>
      </c>
      <c r="BJ44" s="35">
        <v>0.11386300003219356</v>
      </c>
      <c r="BK44" s="36">
        <f>SUM(C44:BJ44)</f>
        <v>47.420654969274771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0.55191230458064522</v>
      </c>
      <c r="E45" s="45">
        <v>0</v>
      </c>
      <c r="F45" s="45">
        <v>0</v>
      </c>
      <c r="G45" s="45">
        <v>0</v>
      </c>
      <c r="H45" s="45">
        <v>2.5470969579834359</v>
      </c>
      <c r="I45" s="45">
        <v>2.335311558058065E-2</v>
      </c>
      <c r="J45" s="45">
        <v>0</v>
      </c>
      <c r="K45" s="45">
        <v>0</v>
      </c>
      <c r="L45" s="45">
        <v>1.0547065511608062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1.8491324461131315</v>
      </c>
      <c r="S45" s="45">
        <v>0.13125196767735484</v>
      </c>
      <c r="T45" s="45">
        <v>0</v>
      </c>
      <c r="U45" s="45">
        <v>0</v>
      </c>
      <c r="V45" s="45">
        <v>0.82761752419325807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27.568970665471465</v>
      </c>
      <c r="AC45" s="45">
        <v>1.904172810644613</v>
      </c>
      <c r="AD45" s="45">
        <v>0</v>
      </c>
      <c r="AE45" s="45">
        <v>0</v>
      </c>
      <c r="AF45" s="45">
        <v>17.535045561156799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30.591760946592547</v>
      </c>
      <c r="AM45" s="45">
        <v>1.3544495980963549</v>
      </c>
      <c r="AN45" s="45">
        <v>0</v>
      </c>
      <c r="AO45" s="45">
        <v>0</v>
      </c>
      <c r="AP45" s="45">
        <v>10.714156881640944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10.345942465933932</v>
      </c>
      <c r="AW45" s="45">
        <v>0.25756834364458064</v>
      </c>
      <c r="AX45" s="45">
        <v>0</v>
      </c>
      <c r="AY45" s="45">
        <v>0</v>
      </c>
      <c r="AZ45" s="45">
        <v>3.7216766973854529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6.8965837200065891</v>
      </c>
      <c r="BG45" s="45">
        <v>0.1885904553220645</v>
      </c>
      <c r="BH45" s="45">
        <v>0</v>
      </c>
      <c r="BI45" s="45">
        <v>0</v>
      </c>
      <c r="BJ45" s="45">
        <v>1.3545783574830965</v>
      </c>
      <c r="BK45" s="36">
        <f>SUM(C45:BJ45)</f>
        <v>119.41856737066765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63">
        <f t="shared" ref="D46:BK46" si="13">SUM(D35:D45)</f>
        <v>7.6836088144190313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63">
        <f t="shared" si="13"/>
        <v>35.090106142263323</v>
      </c>
      <c r="I46" s="63">
        <f t="shared" si="13"/>
        <v>73.100154755417989</v>
      </c>
      <c r="J46" s="63">
        <f t="shared" si="13"/>
        <v>0</v>
      </c>
      <c r="K46" s="63">
        <f t="shared" si="13"/>
        <v>0</v>
      </c>
      <c r="L46" s="63">
        <f t="shared" si="13"/>
        <v>19.244770843752175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63">
        <f t="shared" si="13"/>
        <v>19.259564250138581</v>
      </c>
      <c r="S46" s="63">
        <f t="shared" si="13"/>
        <v>11.94777388593474</v>
      </c>
      <c r="T46" s="63">
        <f t="shared" si="13"/>
        <v>0</v>
      </c>
      <c r="U46" s="63">
        <f t="shared" si="13"/>
        <v>0</v>
      </c>
      <c r="V46" s="63">
        <f t="shared" si="13"/>
        <v>5.343649919059934</v>
      </c>
      <c r="W46" s="31">
        <f t="shared" si="13"/>
        <v>0</v>
      </c>
      <c r="X46" s="63">
        <f t="shared" si="13"/>
        <v>2.7417935419354841E-5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63">
        <f t="shared" si="13"/>
        <v>366.71428752262216</v>
      </c>
      <c r="AC46" s="63">
        <f t="shared" si="13"/>
        <v>32.746976780917166</v>
      </c>
      <c r="AD46" s="63">
        <f t="shared" si="13"/>
        <v>0.1472798387418387</v>
      </c>
      <c r="AE46" s="63">
        <f t="shared" si="13"/>
        <v>0</v>
      </c>
      <c r="AF46" s="63">
        <f t="shared" si="13"/>
        <v>257.20904566453913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63">
        <f t="shared" si="13"/>
        <v>323.82126100697536</v>
      </c>
      <c r="AM46" s="63">
        <f t="shared" si="13"/>
        <v>17.587133633378127</v>
      </c>
      <c r="AN46" s="63">
        <f t="shared" si="13"/>
        <v>0.18510398193541938</v>
      </c>
      <c r="AO46" s="63">
        <f t="shared" si="13"/>
        <v>0</v>
      </c>
      <c r="AP46" s="63">
        <f t="shared" si="13"/>
        <v>104.2750995489566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63">
        <f t="shared" si="13"/>
        <v>264.61346035962032</v>
      </c>
      <c r="AW46" s="63">
        <f t="shared" si="13"/>
        <v>91.08629168973107</v>
      </c>
      <c r="AX46" s="63">
        <f t="shared" si="13"/>
        <v>0</v>
      </c>
      <c r="AY46" s="63">
        <f t="shared" si="13"/>
        <v>0</v>
      </c>
      <c r="AZ46" s="63">
        <f t="shared" si="13"/>
        <v>131.50735642763055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63">
        <f t="shared" si="13"/>
        <v>66.280015276117609</v>
      </c>
      <c r="BG46" s="63">
        <f t="shared" si="13"/>
        <v>5.0453393429009026</v>
      </c>
      <c r="BH46" s="63">
        <f t="shared" si="13"/>
        <v>5.7414516128999997E-2</v>
      </c>
      <c r="BI46" s="63">
        <f t="shared" si="13"/>
        <v>0</v>
      </c>
      <c r="BJ46" s="63">
        <f t="shared" si="13"/>
        <v>15.692599701345387</v>
      </c>
      <c r="BK46" s="33">
        <f t="shared" si="13"/>
        <v>1848.638321320462</v>
      </c>
      <c r="BM46" s="37"/>
    </row>
    <row r="47" spans="1:67" x14ac:dyDescent="0.2">
      <c r="A47" s="16"/>
      <c r="B47" s="22" t="s">
        <v>84</v>
      </c>
      <c r="C47" s="31">
        <f>C33+C46</f>
        <v>0</v>
      </c>
      <c r="D47" s="63">
        <f t="shared" ref="D47:BJ47" si="14">D33+D46</f>
        <v>8.5146265653867097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63">
        <f t="shared" si="14"/>
        <v>51.738602293268414</v>
      </c>
      <c r="I47" s="63">
        <f t="shared" si="14"/>
        <v>73.702293980868177</v>
      </c>
      <c r="J47" s="63">
        <f t="shared" si="14"/>
        <v>0</v>
      </c>
      <c r="K47" s="63">
        <f t="shared" si="14"/>
        <v>0</v>
      </c>
      <c r="L47" s="63">
        <f t="shared" si="14"/>
        <v>21.498185487233499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63">
        <f t="shared" si="14"/>
        <v>29.863322182071464</v>
      </c>
      <c r="S47" s="63">
        <f t="shared" si="14"/>
        <v>12.514052514611322</v>
      </c>
      <c r="T47" s="63">
        <f t="shared" si="14"/>
        <v>0</v>
      </c>
      <c r="U47" s="63">
        <f t="shared" si="14"/>
        <v>0</v>
      </c>
      <c r="V47" s="63">
        <f t="shared" si="14"/>
        <v>5.9821264608656115</v>
      </c>
      <c r="W47" s="31">
        <f t="shared" si="14"/>
        <v>0</v>
      </c>
      <c r="X47" s="63">
        <f t="shared" si="14"/>
        <v>2.7417935419354841E-5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63">
        <f t="shared" si="14"/>
        <v>448.13007643779804</v>
      </c>
      <c r="AC47" s="63">
        <f t="shared" si="14"/>
        <v>35.598015573364165</v>
      </c>
      <c r="AD47" s="63">
        <f t="shared" si="14"/>
        <v>0.1472798387418387</v>
      </c>
      <c r="AE47" s="63">
        <f t="shared" si="14"/>
        <v>0</v>
      </c>
      <c r="AF47" s="63">
        <f t="shared" si="14"/>
        <v>275.87078823939794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63">
        <f t="shared" si="14"/>
        <v>389.44399189838492</v>
      </c>
      <c r="AM47" s="63">
        <f t="shared" si="14"/>
        <v>19.229204514375482</v>
      </c>
      <c r="AN47" s="63">
        <f t="shared" si="14"/>
        <v>0.18510398193541938</v>
      </c>
      <c r="AO47" s="63">
        <f t="shared" si="14"/>
        <v>0</v>
      </c>
      <c r="AP47" s="63">
        <f t="shared" si="14"/>
        <v>113.02432932998177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63">
        <f t="shared" si="14"/>
        <v>479.15275319620554</v>
      </c>
      <c r="AW47" s="63">
        <f t="shared" si="14"/>
        <v>107.53999483648502</v>
      </c>
      <c r="AX47" s="63">
        <f t="shared" si="14"/>
        <v>0</v>
      </c>
      <c r="AY47" s="63">
        <f t="shared" si="14"/>
        <v>0</v>
      </c>
      <c r="AZ47" s="63">
        <f t="shared" si="14"/>
        <v>170.65287209732492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63">
        <f t="shared" si="14"/>
        <v>101.47946810100436</v>
      </c>
      <c r="BG47" s="63">
        <f t="shared" si="14"/>
        <v>6.9391703051876128</v>
      </c>
      <c r="BH47" s="63">
        <f t="shared" si="14"/>
        <v>5.7414516128999997E-2</v>
      </c>
      <c r="BI47" s="63">
        <f t="shared" si="14"/>
        <v>0</v>
      </c>
      <c r="BJ47" s="63">
        <f t="shared" si="14"/>
        <v>18.294309426536902</v>
      </c>
      <c r="BK47" s="33">
        <f>BK46+BK33</f>
        <v>2369.5580091950937</v>
      </c>
      <c r="BM47" s="37"/>
    </row>
    <row r="48" spans="1:67" ht="3" customHeight="1" x14ac:dyDescent="0.2">
      <c r="A48" s="16"/>
      <c r="B48" s="20"/>
      <c r="C48" s="71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72"/>
      <c r="BM48" s="37"/>
    </row>
    <row r="49" spans="1:67" x14ac:dyDescent="0.2">
      <c r="A49" s="16" t="s">
        <v>16</v>
      </c>
      <c r="B49" s="19" t="s">
        <v>8</v>
      </c>
      <c r="C49" s="71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72"/>
      <c r="BM49" s="37"/>
    </row>
    <row r="50" spans="1:67" x14ac:dyDescent="0.2">
      <c r="A50" s="16" t="s">
        <v>76</v>
      </c>
      <c r="B50" s="20" t="s">
        <v>17</v>
      </c>
      <c r="C50" s="71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72"/>
      <c r="BM50" s="37"/>
    </row>
    <row r="51" spans="1:67" x14ac:dyDescent="0.2">
      <c r="A51" s="16"/>
      <c r="B51" s="21" t="s">
        <v>116</v>
      </c>
      <c r="C51" s="31">
        <v>0</v>
      </c>
      <c r="D51" s="31">
        <v>0.730603212</v>
      </c>
      <c r="E51" s="31">
        <v>0</v>
      </c>
      <c r="F51" s="31">
        <v>0</v>
      </c>
      <c r="G51" s="31">
        <v>0</v>
      </c>
      <c r="H51" s="31">
        <v>0.20154699386990324</v>
      </c>
      <c r="I51" s="31">
        <v>6.0990645154838702E-4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5.9163859902483878E-2</v>
      </c>
      <c r="S51" s="31">
        <v>0</v>
      </c>
      <c r="T51" s="31">
        <v>0</v>
      </c>
      <c r="U51" s="31">
        <v>0</v>
      </c>
      <c r="V51" s="31">
        <v>4.6939723064419354E-2</v>
      </c>
      <c r="W51" s="31">
        <v>0</v>
      </c>
      <c r="X51" s="31">
        <v>3.2256128709677419E-6</v>
      </c>
      <c r="Y51" s="31">
        <v>0</v>
      </c>
      <c r="Z51" s="31">
        <v>0</v>
      </c>
      <c r="AA51" s="31">
        <v>0</v>
      </c>
      <c r="AB51" s="31">
        <v>0.99003343273519395</v>
      </c>
      <c r="AC51" s="31">
        <v>0.11043771241925808</v>
      </c>
      <c r="AD51" s="31">
        <v>0</v>
      </c>
      <c r="AE51" s="31">
        <v>0</v>
      </c>
      <c r="AF51" s="31">
        <v>0.87912440609651632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0.82322878473551631</v>
      </c>
      <c r="AM51" s="31">
        <v>5.2276119161225806E-2</v>
      </c>
      <c r="AN51" s="31">
        <v>0</v>
      </c>
      <c r="AO51" s="31">
        <v>0</v>
      </c>
      <c r="AP51" s="31">
        <v>0.86946545893480653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1.8173679020587747</v>
      </c>
      <c r="AW51" s="31">
        <v>0.71449451641896766</v>
      </c>
      <c r="AX51" s="31">
        <v>0</v>
      </c>
      <c r="AY51" s="31">
        <v>0</v>
      </c>
      <c r="AZ51" s="31">
        <v>2.8105409054507411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0.28206767057874205</v>
      </c>
      <c r="BG51" s="31">
        <v>8.8319267161258069E-2</v>
      </c>
      <c r="BH51" s="31">
        <v>0</v>
      </c>
      <c r="BI51" s="31">
        <v>0</v>
      </c>
      <c r="BJ51" s="31">
        <v>0.63166615196748377</v>
      </c>
      <c r="BK51" s="34">
        <f>SUM(C51:BJ51)</f>
        <v>11.10788924861971</v>
      </c>
      <c r="BM51" s="37"/>
    </row>
    <row r="52" spans="1:67" x14ac:dyDescent="0.2">
      <c r="A52" s="16"/>
      <c r="B52" s="21" t="s">
        <v>119</v>
      </c>
      <c r="C52" s="31">
        <v>0</v>
      </c>
      <c r="D52" s="31">
        <v>0.6951161049677419</v>
      </c>
      <c r="E52" s="31">
        <v>0</v>
      </c>
      <c r="F52" s="31">
        <v>0</v>
      </c>
      <c r="G52" s="31">
        <v>0</v>
      </c>
      <c r="H52" s="31">
        <v>1.6912124783433891</v>
      </c>
      <c r="I52" s="31">
        <v>0</v>
      </c>
      <c r="J52" s="31">
        <v>0</v>
      </c>
      <c r="K52" s="31">
        <v>0</v>
      </c>
      <c r="L52" s="31">
        <v>0.94267845367625791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1.4754682549889049</v>
      </c>
      <c r="S52" s="31">
        <v>0.11288227632251613</v>
      </c>
      <c r="T52" s="31">
        <v>0</v>
      </c>
      <c r="U52" s="31">
        <v>0</v>
      </c>
      <c r="V52" s="31">
        <v>0.53696825064483877</v>
      </c>
      <c r="W52" s="31">
        <v>0</v>
      </c>
      <c r="X52" s="31">
        <v>1.2902580580645161E-5</v>
      </c>
      <c r="Y52" s="31">
        <v>0</v>
      </c>
      <c r="Z52" s="31">
        <v>0</v>
      </c>
      <c r="AA52" s="31">
        <v>0</v>
      </c>
      <c r="AB52" s="31">
        <v>50.035863112750881</v>
      </c>
      <c r="AC52" s="31">
        <v>3.2636675345468715</v>
      </c>
      <c r="AD52" s="31">
        <v>0.16087687019351612</v>
      </c>
      <c r="AE52" s="31">
        <v>0</v>
      </c>
      <c r="AF52" s="31">
        <v>45.900878454659633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48.108452219778989</v>
      </c>
      <c r="AM52" s="31">
        <v>3.8029020971603216</v>
      </c>
      <c r="AN52" s="31">
        <v>0</v>
      </c>
      <c r="AO52" s="31">
        <v>0</v>
      </c>
      <c r="AP52" s="31">
        <v>20.346164207407341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14.871437371771904</v>
      </c>
      <c r="AW52" s="31">
        <v>2.4542145187412898</v>
      </c>
      <c r="AX52" s="31">
        <v>0</v>
      </c>
      <c r="AY52" s="31">
        <v>0</v>
      </c>
      <c r="AZ52" s="31">
        <v>14.141520504899319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5.2334872025951604</v>
      </c>
      <c r="BG52" s="31">
        <v>0.77083697474177426</v>
      </c>
      <c r="BH52" s="31">
        <v>0</v>
      </c>
      <c r="BI52" s="31">
        <v>0</v>
      </c>
      <c r="BJ52" s="31">
        <v>3.7896573800306124</v>
      </c>
      <c r="BK52" s="34">
        <f>SUM(C52:BJ52)</f>
        <v>218.33429717080179</v>
      </c>
      <c r="BM52" s="37"/>
    </row>
    <row r="53" spans="1:67" x14ac:dyDescent="0.2">
      <c r="A53" s="16"/>
      <c r="B53" s="22" t="s">
        <v>83</v>
      </c>
      <c r="C53" s="31">
        <f>SUM(C51:C52)</f>
        <v>0</v>
      </c>
      <c r="D53" s="63">
        <f t="shared" ref="D53:BK53" si="15">SUM(D51:D52)</f>
        <v>1.4257193169677418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63">
        <f t="shared" si="15"/>
        <v>1.8927594722132923</v>
      </c>
      <c r="I53" s="63">
        <f t="shared" si="15"/>
        <v>6.0990645154838702E-4</v>
      </c>
      <c r="J53" s="63">
        <f t="shared" si="15"/>
        <v>0</v>
      </c>
      <c r="K53" s="63">
        <f t="shared" si="15"/>
        <v>0</v>
      </c>
      <c r="L53" s="63">
        <f t="shared" si="15"/>
        <v>0.94267845367625791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63">
        <f t="shared" si="15"/>
        <v>1.5346321148913888</v>
      </c>
      <c r="S53" s="63">
        <f t="shared" si="15"/>
        <v>0.11288227632251613</v>
      </c>
      <c r="T53" s="63">
        <f t="shared" si="15"/>
        <v>0</v>
      </c>
      <c r="U53" s="63">
        <f t="shared" si="15"/>
        <v>0</v>
      </c>
      <c r="V53" s="63">
        <f t="shared" si="15"/>
        <v>0.58390797370925818</v>
      </c>
      <c r="W53" s="31">
        <f t="shared" si="15"/>
        <v>0</v>
      </c>
      <c r="X53" s="31">
        <f t="shared" si="15"/>
        <v>1.6128193451612902E-5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63">
        <f t="shared" si="15"/>
        <v>51.025896545486077</v>
      </c>
      <c r="AC53" s="63">
        <f t="shared" si="15"/>
        <v>3.3741052469661295</v>
      </c>
      <c r="AD53" s="63">
        <f t="shared" si="15"/>
        <v>0.16087687019351612</v>
      </c>
      <c r="AE53" s="63">
        <f t="shared" si="15"/>
        <v>0</v>
      </c>
      <c r="AF53" s="63">
        <f t="shared" si="15"/>
        <v>46.780002860756149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63">
        <f t="shared" si="15"/>
        <v>48.931681004514509</v>
      </c>
      <c r="AM53" s="63">
        <f t="shared" si="15"/>
        <v>3.8551782163215473</v>
      </c>
      <c r="AN53" s="63">
        <f t="shared" si="15"/>
        <v>0</v>
      </c>
      <c r="AO53" s="63">
        <f t="shared" si="15"/>
        <v>0</v>
      </c>
      <c r="AP53" s="63">
        <f t="shared" si="15"/>
        <v>21.215629666342146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63">
        <f t="shared" si="15"/>
        <v>16.688805273830678</v>
      </c>
      <c r="AW53" s="63">
        <f t="shared" si="15"/>
        <v>3.1687090351602576</v>
      </c>
      <c r="AX53" s="63">
        <f t="shared" si="15"/>
        <v>0</v>
      </c>
      <c r="AY53" s="63">
        <f t="shared" si="15"/>
        <v>0</v>
      </c>
      <c r="AZ53" s="63">
        <f t="shared" si="15"/>
        <v>16.952061410350058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63">
        <f t="shared" si="15"/>
        <v>5.5155548731739028</v>
      </c>
      <c r="BG53" s="63">
        <f t="shared" si="15"/>
        <v>0.8591562419030323</v>
      </c>
      <c r="BH53" s="63">
        <f t="shared" si="15"/>
        <v>0</v>
      </c>
      <c r="BI53" s="63">
        <f t="shared" si="15"/>
        <v>0</v>
      </c>
      <c r="BJ53" s="63">
        <f t="shared" si="15"/>
        <v>4.4213235319980964</v>
      </c>
      <c r="BK53" s="63">
        <f t="shared" si="15"/>
        <v>229.44218641942149</v>
      </c>
      <c r="BM53" s="37"/>
    </row>
    <row r="54" spans="1:67" ht="2.25" customHeight="1" x14ac:dyDescent="0.2">
      <c r="A54" s="16"/>
      <c r="B54" s="20"/>
      <c r="C54" s="71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72"/>
      <c r="BM54" s="37"/>
    </row>
    <row r="55" spans="1:67" x14ac:dyDescent="0.2">
      <c r="A55" s="16" t="s">
        <v>4</v>
      </c>
      <c r="B55" s="19" t="s">
        <v>9</v>
      </c>
      <c r="C55" s="71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72"/>
      <c r="BM55" s="37"/>
    </row>
    <row r="56" spans="1:67" x14ac:dyDescent="0.2">
      <c r="A56" s="16" t="s">
        <v>76</v>
      </c>
      <c r="B56" s="20" t="s">
        <v>18</v>
      </c>
      <c r="C56" s="71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72"/>
      <c r="BM56" s="37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44.295499999999997</v>
      </c>
      <c r="AS57" s="35">
        <v>0</v>
      </c>
      <c r="AT57" s="35">
        <v>0</v>
      </c>
      <c r="AU57" s="35">
        <v>0</v>
      </c>
      <c r="AV57" s="35">
        <v>19.886800000000004</v>
      </c>
      <c r="AW57" s="35">
        <v>1.8846820183062694</v>
      </c>
      <c r="AX57" s="35">
        <v>0</v>
      </c>
      <c r="AY57" s="35">
        <v>0</v>
      </c>
      <c r="AZ57" s="35">
        <v>13.0802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8.2797999999999998</v>
      </c>
      <c r="BG57" s="35">
        <v>0.23089999999999999</v>
      </c>
      <c r="BH57" s="35">
        <v>0</v>
      </c>
      <c r="BI57" s="35">
        <v>0</v>
      </c>
      <c r="BJ57" s="35">
        <v>2.8018000000000001</v>
      </c>
      <c r="BK57" s="34">
        <f>SUM(C57:BJ57)</f>
        <v>90.459682018306268</v>
      </c>
      <c r="BL57" s="38"/>
      <c r="BM57" s="37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44.295499999999997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63">
        <f t="shared" si="16"/>
        <v>19.886800000000004</v>
      </c>
      <c r="AW58" s="63">
        <f t="shared" si="16"/>
        <v>1.8846820183062694</v>
      </c>
      <c r="AX58" s="63">
        <f t="shared" si="16"/>
        <v>0</v>
      </c>
      <c r="AY58" s="63">
        <f t="shared" si="16"/>
        <v>0</v>
      </c>
      <c r="AZ58" s="63">
        <f t="shared" si="16"/>
        <v>13.0802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63">
        <f t="shared" si="16"/>
        <v>8.2797999999999998</v>
      </c>
      <c r="BG58" s="63">
        <f t="shared" si="16"/>
        <v>0.23089999999999999</v>
      </c>
      <c r="BH58" s="63">
        <f t="shared" si="16"/>
        <v>0</v>
      </c>
      <c r="BI58" s="63">
        <f t="shared" si="16"/>
        <v>0</v>
      </c>
      <c r="BJ58" s="63">
        <f t="shared" si="16"/>
        <v>2.8018000000000001</v>
      </c>
      <c r="BK58" s="65">
        <f>SUM(BK57)</f>
        <v>90.459682018306268</v>
      </c>
      <c r="BM58" s="37"/>
    </row>
    <row r="59" spans="1:67" x14ac:dyDescent="0.2">
      <c r="A59" s="16" t="s">
        <v>77</v>
      </c>
      <c r="B59" s="20" t="s">
        <v>19</v>
      </c>
      <c r="C59" s="71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72"/>
      <c r="BM59" s="37"/>
    </row>
    <row r="60" spans="1:67" x14ac:dyDescent="0.2">
      <c r="A60" s="16"/>
      <c r="B60" s="21" t="s">
        <v>36</v>
      </c>
      <c r="C60" s="31">
        <v>0</v>
      </c>
      <c r="D60" s="31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  <c r="BM60" s="37"/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  <c r="BM61" s="37"/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44.295499999999997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62">
        <f t="shared" si="18"/>
        <v>19.886800000000004</v>
      </c>
      <c r="AW62" s="62">
        <f t="shared" si="18"/>
        <v>1.8846820183062694</v>
      </c>
      <c r="AX62" s="62">
        <f t="shared" si="18"/>
        <v>0</v>
      </c>
      <c r="AY62" s="62">
        <f t="shared" si="18"/>
        <v>0</v>
      </c>
      <c r="AZ62" s="62">
        <f t="shared" si="18"/>
        <v>13.0802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62">
        <f t="shared" si="18"/>
        <v>8.2797999999999998</v>
      </c>
      <c r="BG62" s="62">
        <f t="shared" si="18"/>
        <v>0.23089999999999999</v>
      </c>
      <c r="BH62" s="62">
        <f t="shared" si="18"/>
        <v>0</v>
      </c>
      <c r="BI62" s="62">
        <f t="shared" si="18"/>
        <v>0</v>
      </c>
      <c r="BJ62" s="62">
        <f t="shared" si="18"/>
        <v>2.8018000000000001</v>
      </c>
      <c r="BK62" s="62">
        <f>BK61+BK58</f>
        <v>90.459682018306268</v>
      </c>
      <c r="BL62" s="37"/>
      <c r="BM62" s="37"/>
    </row>
    <row r="63" spans="1:67" ht="4.5" customHeight="1" x14ac:dyDescent="0.2">
      <c r="A63" s="16"/>
      <c r="B63" s="20"/>
      <c r="C63" s="71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72"/>
      <c r="BM63" s="37"/>
    </row>
    <row r="64" spans="1:67" x14ac:dyDescent="0.2">
      <c r="A64" s="16" t="s">
        <v>20</v>
      </c>
      <c r="B64" s="19" t="s">
        <v>21</v>
      </c>
      <c r="C64" s="71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72"/>
      <c r="BM64" s="37"/>
    </row>
    <row r="65" spans="1:65" x14ac:dyDescent="0.2">
      <c r="A65" s="16" t="s">
        <v>76</v>
      </c>
      <c r="B65" s="20" t="s">
        <v>22</v>
      </c>
      <c r="C65" s="71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72"/>
      <c r="BM65" s="37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  <c r="BM66" s="37"/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  <c r="BM67" s="37"/>
    </row>
    <row r="68" spans="1:65" ht="4.5" customHeight="1" x14ac:dyDescent="0.2">
      <c r="A68" s="16"/>
      <c r="B68" s="24"/>
      <c r="C68" s="71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72"/>
      <c r="BM68" s="37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152.53007680904756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64">
        <f t="shared" si="20"/>
        <v>62.572432913816819</v>
      </c>
      <c r="I69" s="64">
        <f t="shared" si="20"/>
        <v>298.96710518015533</v>
      </c>
      <c r="J69" s="64">
        <f t="shared" si="20"/>
        <v>53.761258218741396</v>
      </c>
      <c r="K69" s="64">
        <f t="shared" si="20"/>
        <v>0</v>
      </c>
      <c r="L69" s="64">
        <f t="shared" si="20"/>
        <v>115.31828960315561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64">
        <f t="shared" si="20"/>
        <v>37.702423626042851</v>
      </c>
      <c r="S69" s="64">
        <f t="shared" si="20"/>
        <v>148.88411784777156</v>
      </c>
      <c r="T69" s="64">
        <f t="shared" si="20"/>
        <v>169.22914409951471</v>
      </c>
      <c r="U69" s="64">
        <f t="shared" si="20"/>
        <v>0</v>
      </c>
      <c r="V69" s="64">
        <f t="shared" si="20"/>
        <v>27.000097395375679</v>
      </c>
      <c r="W69" s="39">
        <f t="shared" si="20"/>
        <v>0</v>
      </c>
      <c r="X69" s="39">
        <f t="shared" si="20"/>
        <v>4.3546128870967743E-5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64">
        <f t="shared" si="20"/>
        <v>510.11541975692404</v>
      </c>
      <c r="AC69" s="64">
        <f t="shared" si="20"/>
        <v>103.59379030019623</v>
      </c>
      <c r="AD69" s="64">
        <f t="shared" si="20"/>
        <v>27.985982593741351</v>
      </c>
      <c r="AE69" s="64">
        <f t="shared" si="20"/>
        <v>0</v>
      </c>
      <c r="AF69" s="64">
        <f t="shared" si="20"/>
        <v>462.39120674854843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64">
        <f t="shared" si="20"/>
        <v>447.7048303323449</v>
      </c>
      <c r="AM69" s="64">
        <f t="shared" si="20"/>
        <v>77.856477093533812</v>
      </c>
      <c r="AN69" s="64">
        <f t="shared" si="20"/>
        <v>174.72040084109466</v>
      </c>
      <c r="AO69" s="64">
        <f t="shared" si="20"/>
        <v>0</v>
      </c>
      <c r="AP69" s="64">
        <f t="shared" si="20"/>
        <v>176.28565943711388</v>
      </c>
      <c r="AQ69" s="39">
        <f t="shared" si="20"/>
        <v>0</v>
      </c>
      <c r="AR69" s="39">
        <f t="shared" si="20"/>
        <v>44.295499999999997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64">
        <f t="shared" si="20"/>
        <v>530.73320142020384</v>
      </c>
      <c r="AW69" s="64">
        <f t="shared" si="20"/>
        <v>164.24892574517278</v>
      </c>
      <c r="AX69" s="64">
        <f t="shared" si="20"/>
        <v>11.367732599354806</v>
      </c>
      <c r="AY69" s="64">
        <f t="shared" si="20"/>
        <v>0</v>
      </c>
      <c r="AZ69" s="64">
        <f t="shared" si="20"/>
        <v>263.18588584946491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118.58642738677105</v>
      </c>
      <c r="BG69" s="39">
        <f t="shared" si="20"/>
        <v>12.441951332412357</v>
      </c>
      <c r="BH69" s="39">
        <f t="shared" si="20"/>
        <v>33.006617721032036</v>
      </c>
      <c r="BI69" s="39">
        <f t="shared" si="20"/>
        <v>0</v>
      </c>
      <c r="BJ69" s="39">
        <f t="shared" si="20"/>
        <v>32.339599061273546</v>
      </c>
      <c r="BK69" s="39">
        <f>BK28+BK47+BK53+BK62+BK67</f>
        <v>4256.8245974589327</v>
      </c>
      <c r="BL69" s="37"/>
      <c r="BM69" s="37"/>
    </row>
    <row r="70" spans="1:65" ht="4.5" customHeight="1" x14ac:dyDescent="0.2">
      <c r="A70" s="16"/>
      <c r="B70" s="25"/>
      <c r="C70" s="68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70"/>
      <c r="BM70" s="37"/>
    </row>
    <row r="71" spans="1:65" ht="14.25" customHeight="1" x14ac:dyDescent="0.3">
      <c r="A71" s="16" t="s">
        <v>5</v>
      </c>
      <c r="B71" s="26" t="s">
        <v>24</v>
      </c>
      <c r="C71" s="68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70"/>
      <c r="BM71" s="37"/>
    </row>
    <row r="72" spans="1:65" x14ac:dyDescent="0.2">
      <c r="A72" s="16"/>
      <c r="B72" s="29" t="s">
        <v>112</v>
      </c>
      <c r="C72" s="35">
        <v>0</v>
      </c>
      <c r="D72" s="35">
        <v>0.83405995429025814</v>
      </c>
      <c r="E72" s="35">
        <v>0</v>
      </c>
      <c r="F72" s="35">
        <v>0</v>
      </c>
      <c r="G72" s="35">
        <v>0</v>
      </c>
      <c r="H72" s="35">
        <v>2.3755793204427103</v>
      </c>
      <c r="I72" s="35">
        <v>0.10687670990303226</v>
      </c>
      <c r="J72" s="35">
        <v>0</v>
      </c>
      <c r="K72" s="35">
        <v>0</v>
      </c>
      <c r="L72" s="35">
        <v>0.47289641345119349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1.8990687380779319</v>
      </c>
      <c r="S72" s="35">
        <v>0</v>
      </c>
      <c r="T72" s="35">
        <v>0</v>
      </c>
      <c r="U72" s="35">
        <v>0</v>
      </c>
      <c r="V72" s="35">
        <v>0.31869152383838706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14.618544097345888</v>
      </c>
      <c r="AC72" s="35">
        <v>0.22523543419306458</v>
      </c>
      <c r="AD72" s="35">
        <v>0</v>
      </c>
      <c r="AE72" s="35">
        <v>0</v>
      </c>
      <c r="AF72" s="35">
        <v>3.6610737524499677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9.3180201841750865</v>
      </c>
      <c r="AM72" s="35">
        <v>0.19963275258048382</v>
      </c>
      <c r="AN72" s="35">
        <v>0</v>
      </c>
      <c r="AO72" s="35">
        <v>0</v>
      </c>
      <c r="AP72" s="35">
        <v>0.99451874141893548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5.4204693977239318</v>
      </c>
      <c r="AW72" s="35">
        <v>9.0831747096483881E-2</v>
      </c>
      <c r="AX72" s="35">
        <v>0</v>
      </c>
      <c r="AY72" s="35">
        <v>0</v>
      </c>
      <c r="AZ72" s="35">
        <v>1.6552143327087097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1.9274837835542893</v>
      </c>
      <c r="BG72" s="35">
        <v>3.7263190870838701E-2</v>
      </c>
      <c r="BH72" s="35">
        <v>0</v>
      </c>
      <c r="BI72" s="35">
        <v>0</v>
      </c>
      <c r="BJ72" s="35">
        <v>2.7416566838709671E-2</v>
      </c>
      <c r="BK72" s="34">
        <v>44.182876640959904</v>
      </c>
      <c r="BL72" s="37"/>
      <c r="BM72" s="37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0.83405995429025814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63">
        <f t="shared" si="21"/>
        <v>2.3755793204427103</v>
      </c>
      <c r="I73" s="63">
        <f t="shared" si="21"/>
        <v>0.10687670990303226</v>
      </c>
      <c r="J73" s="63">
        <f t="shared" si="21"/>
        <v>0</v>
      </c>
      <c r="K73" s="63">
        <f t="shared" si="21"/>
        <v>0</v>
      </c>
      <c r="L73" s="63">
        <f t="shared" si="21"/>
        <v>0.47289641345119349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63">
        <f t="shared" si="21"/>
        <v>1.8990687380779319</v>
      </c>
      <c r="S73" s="63">
        <f t="shared" si="21"/>
        <v>0</v>
      </c>
      <c r="T73" s="63">
        <f t="shared" si="21"/>
        <v>0</v>
      </c>
      <c r="U73" s="63">
        <f t="shared" si="21"/>
        <v>0</v>
      </c>
      <c r="V73" s="63">
        <f t="shared" si="21"/>
        <v>0.31869152383838706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63">
        <f t="shared" si="21"/>
        <v>14.618544097345888</v>
      </c>
      <c r="AC73" s="63">
        <f t="shared" si="21"/>
        <v>0.22523543419306458</v>
      </c>
      <c r="AD73" s="63">
        <f t="shared" si="21"/>
        <v>0</v>
      </c>
      <c r="AE73" s="63">
        <f t="shared" si="21"/>
        <v>0</v>
      </c>
      <c r="AF73" s="63">
        <f t="shared" si="21"/>
        <v>3.6610737524499677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63">
        <f t="shared" si="21"/>
        <v>9.3180201841750865</v>
      </c>
      <c r="AM73" s="63">
        <f t="shared" si="21"/>
        <v>0.19963275258048382</v>
      </c>
      <c r="AN73" s="63">
        <f t="shared" si="21"/>
        <v>0</v>
      </c>
      <c r="AO73" s="63">
        <f t="shared" si="21"/>
        <v>0</v>
      </c>
      <c r="AP73" s="63">
        <f t="shared" si="21"/>
        <v>0.99451874141893548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63">
        <f t="shared" si="21"/>
        <v>5.4204693977239318</v>
      </c>
      <c r="AW73" s="63">
        <f t="shared" si="21"/>
        <v>9.0831747096483881E-2</v>
      </c>
      <c r="AX73" s="63">
        <f t="shared" si="21"/>
        <v>0</v>
      </c>
      <c r="AY73" s="63">
        <f t="shared" si="21"/>
        <v>0</v>
      </c>
      <c r="AZ73" s="63">
        <f t="shared" si="21"/>
        <v>1.6552143327087097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63">
        <f t="shared" si="21"/>
        <v>1.9274837835542893</v>
      </c>
      <c r="BG73" s="63">
        <f t="shared" si="21"/>
        <v>3.7263190870838701E-2</v>
      </c>
      <c r="BH73" s="63">
        <f t="shared" si="21"/>
        <v>0</v>
      </c>
      <c r="BI73" s="63">
        <f t="shared" si="21"/>
        <v>0</v>
      </c>
      <c r="BJ73" s="63">
        <f t="shared" si="21"/>
        <v>2.7416566838709671E-2</v>
      </c>
      <c r="BK73" s="65">
        <f>SUM(BK72)</f>
        <v>44.182876640959904</v>
      </c>
      <c r="BL73" s="37"/>
      <c r="BM73" s="37"/>
    </row>
    <row r="74" spans="1:65" x14ac:dyDescent="0.2">
      <c r="A74" s="4"/>
      <c r="B74" s="18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44"/>
    </row>
    <row r="75" spans="1:65" x14ac:dyDescent="0.2">
      <c r="A75" s="4"/>
      <c r="B75" s="4" t="s">
        <v>122</v>
      </c>
      <c r="D75" s="37"/>
      <c r="L75" s="17" t="s">
        <v>37</v>
      </c>
      <c r="BK75" s="37"/>
      <c r="BL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4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tabSelected="1" topLeftCell="B1" workbookViewId="0">
      <selection activeCell="B2" sqref="B2:L2"/>
    </sheetView>
  </sheetViews>
  <sheetFormatPr defaultRowHeight="12.75" x14ac:dyDescent="0.2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 x14ac:dyDescent="0.2">
      <c r="B2" s="93" t="s">
        <v>130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17.25" customHeight="1" x14ac:dyDescent="0.2">
      <c r="B3" s="93" t="s">
        <v>113</v>
      </c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2:12" ht="30" x14ac:dyDescent="0.2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 x14ac:dyDescent="0.2">
      <c r="B5" s="49">
        <v>1</v>
      </c>
      <c r="C5" s="50" t="s">
        <v>39</v>
      </c>
      <c r="D5" s="51">
        <v>0</v>
      </c>
      <c r="E5" s="51">
        <v>0</v>
      </c>
      <c r="F5" s="51">
        <v>0.26187318435406448</v>
      </c>
      <c r="G5" s="51">
        <v>7.8836060643870977E-3</v>
      </c>
      <c r="H5" s="51">
        <v>0</v>
      </c>
      <c r="I5" s="60">
        <v>0</v>
      </c>
      <c r="J5" s="52">
        <v>0</v>
      </c>
      <c r="K5" s="52">
        <f>SUM(D5:J5)</f>
        <v>0.26975679041845158</v>
      </c>
      <c r="L5" s="51">
        <v>2.3232222580645161E-4</v>
      </c>
    </row>
    <row r="6" spans="2:12" x14ac:dyDescent="0.2">
      <c r="B6" s="49">
        <v>2</v>
      </c>
      <c r="C6" s="53" t="s">
        <v>40</v>
      </c>
      <c r="D6" s="51">
        <v>1.3774897631900327</v>
      </c>
      <c r="E6" s="51">
        <v>11.231545989738875</v>
      </c>
      <c r="F6" s="51">
        <v>29.610673338632889</v>
      </c>
      <c r="G6" s="51">
        <v>2.1269048308945147</v>
      </c>
      <c r="H6" s="51">
        <v>0</v>
      </c>
      <c r="I6" s="51">
        <v>0.50370000000000004</v>
      </c>
      <c r="J6" s="52">
        <v>0</v>
      </c>
      <c r="K6" s="52">
        <f t="shared" ref="K6:K41" si="0">SUM(D6:J6)</f>
        <v>44.850313922456316</v>
      </c>
      <c r="L6" s="51">
        <v>0.41643952202293599</v>
      </c>
    </row>
    <row r="7" spans="2:12" x14ac:dyDescent="0.2">
      <c r="B7" s="49">
        <v>3</v>
      </c>
      <c r="C7" s="50" t="s">
        <v>41</v>
      </c>
      <c r="D7" s="51">
        <v>5.0371340322580647E-3</v>
      </c>
      <c r="E7" s="51">
        <v>3.4024970961290326E-4</v>
      </c>
      <c r="F7" s="51">
        <v>0.70619044874080661</v>
      </c>
      <c r="G7" s="51">
        <v>1.1042114677354839E-2</v>
      </c>
      <c r="H7" s="51">
        <v>0</v>
      </c>
      <c r="I7" s="51">
        <v>4.4999999999999997E-3</v>
      </c>
      <c r="J7" s="52">
        <v>0</v>
      </c>
      <c r="K7" s="52">
        <f t="shared" si="0"/>
        <v>0.72710994716003241</v>
      </c>
      <c r="L7" s="51">
        <v>8.1263800741645159E-2</v>
      </c>
    </row>
    <row r="8" spans="2:12" x14ac:dyDescent="0.2">
      <c r="B8" s="49">
        <v>4</v>
      </c>
      <c r="C8" s="53" t="s">
        <v>42</v>
      </c>
      <c r="D8" s="51">
        <v>4.5674075229987094</v>
      </c>
      <c r="E8" s="51">
        <v>0.5178401387411613</v>
      </c>
      <c r="F8" s="51">
        <v>14.307572757810387</v>
      </c>
      <c r="G8" s="51">
        <v>2.7740227037396128</v>
      </c>
      <c r="H8" s="51">
        <v>0</v>
      </c>
      <c r="I8" s="51">
        <v>0.25009999999999999</v>
      </c>
      <c r="J8" s="52">
        <v>0</v>
      </c>
      <c r="K8" s="52">
        <f t="shared" si="0"/>
        <v>22.416943123289872</v>
      </c>
      <c r="L8" s="51">
        <v>0.55953102002535471</v>
      </c>
    </row>
    <row r="9" spans="2:12" x14ac:dyDescent="0.2">
      <c r="B9" s="49">
        <v>5</v>
      </c>
      <c r="C9" s="53" t="s">
        <v>43</v>
      </c>
      <c r="D9" s="51">
        <v>1.0649532916415805</v>
      </c>
      <c r="E9" s="51">
        <v>1.223266360255451</v>
      </c>
      <c r="F9" s="51">
        <v>42.466448728880145</v>
      </c>
      <c r="G9" s="51">
        <v>6.0856831986248681</v>
      </c>
      <c r="H9" s="51">
        <v>0</v>
      </c>
      <c r="I9" s="51">
        <v>1.3406</v>
      </c>
      <c r="J9" s="52">
        <v>0</v>
      </c>
      <c r="K9" s="52">
        <f t="shared" si="0"/>
        <v>52.180951579402048</v>
      </c>
      <c r="L9" s="51">
        <v>0.85668182027912831</v>
      </c>
    </row>
    <row r="10" spans="2:12" x14ac:dyDescent="0.2">
      <c r="B10" s="49">
        <v>6</v>
      </c>
      <c r="C10" s="53" t="s">
        <v>44</v>
      </c>
      <c r="D10" s="51">
        <v>0.45314427174145161</v>
      </c>
      <c r="E10" s="51">
        <v>2.2364895733859038</v>
      </c>
      <c r="F10" s="51">
        <v>19.083428908843263</v>
      </c>
      <c r="G10" s="51">
        <v>1.8498687499015158</v>
      </c>
      <c r="H10" s="51">
        <v>0</v>
      </c>
      <c r="I10" s="51">
        <v>0.19969999999999999</v>
      </c>
      <c r="J10" s="52">
        <v>0</v>
      </c>
      <c r="K10" s="52">
        <f t="shared" si="0"/>
        <v>23.822631503872138</v>
      </c>
      <c r="L10" s="51">
        <v>0.35137649528758075</v>
      </c>
    </row>
    <row r="11" spans="2:12" x14ac:dyDescent="0.2">
      <c r="B11" s="49">
        <v>7</v>
      </c>
      <c r="C11" s="53" t="s">
        <v>45</v>
      </c>
      <c r="D11" s="51">
        <v>43.704410350577128</v>
      </c>
      <c r="E11" s="51">
        <v>10.060608900865748</v>
      </c>
      <c r="F11" s="51">
        <v>34.736762380414163</v>
      </c>
      <c r="G11" s="51">
        <v>6.5751609468202279</v>
      </c>
      <c r="H11" s="51">
        <v>0</v>
      </c>
      <c r="I11" s="60">
        <v>0</v>
      </c>
      <c r="J11" s="52">
        <v>0</v>
      </c>
      <c r="K11" s="52">
        <f t="shared" si="0"/>
        <v>95.076942578677276</v>
      </c>
      <c r="L11" s="51">
        <v>0.52101099166964526</v>
      </c>
    </row>
    <row r="12" spans="2:12" x14ac:dyDescent="0.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60">
        <v>0</v>
      </c>
      <c r="J12" s="52">
        <v>0</v>
      </c>
      <c r="K12" s="52">
        <f t="shared" si="0"/>
        <v>0</v>
      </c>
      <c r="L12" s="51">
        <v>0</v>
      </c>
    </row>
    <row r="13" spans="2:12" x14ac:dyDescent="0.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60">
        <v>0</v>
      </c>
      <c r="J13" s="52">
        <v>0</v>
      </c>
      <c r="K13" s="52">
        <f t="shared" si="0"/>
        <v>0</v>
      </c>
      <c r="L13" s="51">
        <v>0</v>
      </c>
    </row>
    <row r="14" spans="2:12" x14ac:dyDescent="0.2">
      <c r="B14" s="49">
        <v>10</v>
      </c>
      <c r="C14" s="53" t="s">
        <v>48</v>
      </c>
      <c r="D14" s="51">
        <v>0.11438522319319358</v>
      </c>
      <c r="E14" s="51">
        <v>0.35025452612864522</v>
      </c>
      <c r="F14" s="51">
        <v>9.2663643236842272</v>
      </c>
      <c r="G14" s="51">
        <v>1.341392524030161</v>
      </c>
      <c r="H14" s="51">
        <v>0</v>
      </c>
      <c r="I14" s="51">
        <v>0.1313</v>
      </c>
      <c r="J14" s="52">
        <v>0</v>
      </c>
      <c r="K14" s="52">
        <f t="shared" si="0"/>
        <v>11.203696597036226</v>
      </c>
      <c r="L14" s="51">
        <v>0.40223497654567764</v>
      </c>
    </row>
    <row r="15" spans="2:12" x14ac:dyDescent="0.2">
      <c r="B15" s="49">
        <v>11</v>
      </c>
      <c r="C15" s="53" t="s">
        <v>49</v>
      </c>
      <c r="D15" s="51">
        <v>32.757390802571678</v>
      </c>
      <c r="E15" s="51">
        <v>72.212026532993434</v>
      </c>
      <c r="F15" s="51">
        <v>101.03286532562184</v>
      </c>
      <c r="G15" s="51">
        <v>12.75344847522094</v>
      </c>
      <c r="H15" s="51">
        <v>0</v>
      </c>
      <c r="I15" s="51">
        <v>1.1099999999999999</v>
      </c>
      <c r="J15" s="52">
        <v>0</v>
      </c>
      <c r="K15" s="52">
        <f t="shared" si="0"/>
        <v>219.8657311364079</v>
      </c>
      <c r="L15" s="51">
        <v>2.1662403502703214</v>
      </c>
    </row>
    <row r="16" spans="2:12" x14ac:dyDescent="0.2">
      <c r="B16" s="49">
        <v>12</v>
      </c>
      <c r="C16" s="53" t="s">
        <v>50</v>
      </c>
      <c r="D16" s="51">
        <v>100.64408766983335</v>
      </c>
      <c r="E16" s="51">
        <v>11.265147034544803</v>
      </c>
      <c r="F16" s="51">
        <v>47.470464064989109</v>
      </c>
      <c r="G16" s="51">
        <v>3.8710642496973895</v>
      </c>
      <c r="H16" s="51">
        <v>0</v>
      </c>
      <c r="I16" s="51">
        <v>0.76679999999999982</v>
      </c>
      <c r="J16" s="52">
        <v>0</v>
      </c>
      <c r="K16" s="52">
        <f t="shared" si="0"/>
        <v>164.01756301906462</v>
      </c>
      <c r="L16" s="51">
        <v>1.268913817409806</v>
      </c>
    </row>
    <row r="17" spans="2:12" x14ac:dyDescent="0.2">
      <c r="B17" s="49">
        <v>13</v>
      </c>
      <c r="C17" s="53" t="s">
        <v>51</v>
      </c>
      <c r="D17" s="51">
        <v>0.15270065890229031</v>
      </c>
      <c r="E17" s="51">
        <v>0.43400815583767743</v>
      </c>
      <c r="F17" s="51">
        <v>17.819987489020594</v>
      </c>
      <c r="G17" s="51">
        <v>1.0886992748042903</v>
      </c>
      <c r="H17" s="51">
        <v>0</v>
      </c>
      <c r="I17" s="51">
        <v>6.13E-2</v>
      </c>
      <c r="J17" s="52">
        <v>0</v>
      </c>
      <c r="K17" s="52">
        <f t="shared" si="0"/>
        <v>19.556695578564852</v>
      </c>
      <c r="L17" s="51">
        <v>0.34983227167296765</v>
      </c>
    </row>
    <row r="18" spans="2:12" x14ac:dyDescent="0.2">
      <c r="B18" s="49">
        <v>14</v>
      </c>
      <c r="C18" s="53" t="s">
        <v>52</v>
      </c>
      <c r="D18" s="51">
        <v>0.17411864687041936</v>
      </c>
      <c r="E18" s="51">
        <v>0.55904280990232269</v>
      </c>
      <c r="F18" s="51">
        <v>9.4835223215502769</v>
      </c>
      <c r="G18" s="51">
        <v>0.60967432693412893</v>
      </c>
      <c r="H18" s="51">
        <v>0</v>
      </c>
      <c r="I18" s="51">
        <v>1.5900000000000001E-2</v>
      </c>
      <c r="J18" s="52">
        <v>0</v>
      </c>
      <c r="K18" s="52">
        <f t="shared" si="0"/>
        <v>10.842258105257148</v>
      </c>
      <c r="L18" s="51">
        <v>3.2759406321483872E-2</v>
      </c>
    </row>
    <row r="19" spans="2:12" x14ac:dyDescent="0.2">
      <c r="B19" s="49">
        <v>15</v>
      </c>
      <c r="C19" s="53" t="s">
        <v>53</v>
      </c>
      <c r="D19" s="51">
        <v>2.8819997130298072</v>
      </c>
      <c r="E19" s="51">
        <v>1.6978970745460653</v>
      </c>
      <c r="F19" s="51">
        <v>34.270003567132242</v>
      </c>
      <c r="G19" s="51">
        <v>3.628597302925741</v>
      </c>
      <c r="H19" s="51">
        <v>0</v>
      </c>
      <c r="I19" s="51">
        <v>2.8500000000000001E-2</v>
      </c>
      <c r="J19" s="52">
        <v>0</v>
      </c>
      <c r="K19" s="52">
        <f t="shared" si="0"/>
        <v>42.506997657633853</v>
      </c>
      <c r="L19" s="51">
        <v>0.43856230621887093</v>
      </c>
    </row>
    <row r="20" spans="2:12" x14ac:dyDescent="0.2">
      <c r="B20" s="49">
        <v>16</v>
      </c>
      <c r="C20" s="53" t="s">
        <v>54</v>
      </c>
      <c r="D20" s="51">
        <v>113.47855033747034</v>
      </c>
      <c r="E20" s="51">
        <v>38.129902135859318</v>
      </c>
      <c r="F20" s="51">
        <v>149.84827022426259</v>
      </c>
      <c r="G20" s="51">
        <v>12.286127670940035</v>
      </c>
      <c r="H20" s="51">
        <v>0</v>
      </c>
      <c r="I20" s="51">
        <v>3.4161999999999999</v>
      </c>
      <c r="J20" s="52">
        <v>0</v>
      </c>
      <c r="K20" s="52">
        <f t="shared" si="0"/>
        <v>317.15905036853229</v>
      </c>
      <c r="L20" s="51">
        <v>3.8367729983279024</v>
      </c>
    </row>
    <row r="21" spans="2:12" x14ac:dyDescent="0.2">
      <c r="B21" s="49">
        <v>17</v>
      </c>
      <c r="C21" s="53" t="s">
        <v>55</v>
      </c>
      <c r="D21" s="51">
        <v>36.807100149577082</v>
      </c>
      <c r="E21" s="51">
        <v>8.9143114457081634</v>
      </c>
      <c r="F21" s="51">
        <v>45.432205871551822</v>
      </c>
      <c r="G21" s="51">
        <v>4.8778362871170051</v>
      </c>
      <c r="H21" s="51">
        <v>0</v>
      </c>
      <c r="I21" s="51">
        <v>0.69199999999999995</v>
      </c>
      <c r="J21" s="52">
        <v>0</v>
      </c>
      <c r="K21" s="52">
        <f t="shared" si="0"/>
        <v>96.723453753954061</v>
      </c>
      <c r="L21" s="51">
        <v>0.77473073785896673</v>
      </c>
    </row>
    <row r="22" spans="2:12" x14ac:dyDescent="0.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60">
        <v>0</v>
      </c>
      <c r="J22" s="52">
        <v>0</v>
      </c>
      <c r="K22" s="52">
        <f t="shared" si="0"/>
        <v>0</v>
      </c>
      <c r="L22" s="51">
        <v>0</v>
      </c>
    </row>
    <row r="23" spans="2:12" x14ac:dyDescent="0.2">
      <c r="B23" s="49">
        <v>19</v>
      </c>
      <c r="C23" s="53" t="s">
        <v>57</v>
      </c>
      <c r="D23" s="51">
        <v>10.292567731377485</v>
      </c>
      <c r="E23" s="51">
        <v>16.994564920342352</v>
      </c>
      <c r="F23" s="51">
        <v>94.369505884426815</v>
      </c>
      <c r="G23" s="51">
        <v>14.489760163533097</v>
      </c>
      <c r="H23" s="51">
        <v>0</v>
      </c>
      <c r="I23" s="51">
        <v>1.8980000000000001</v>
      </c>
      <c r="J23" s="52">
        <v>0</v>
      </c>
      <c r="K23" s="52">
        <f t="shared" si="0"/>
        <v>138.04439869967976</v>
      </c>
      <c r="L23" s="51">
        <v>1.1057080821114194</v>
      </c>
    </row>
    <row r="24" spans="2:12" x14ac:dyDescent="0.2">
      <c r="B24" s="49">
        <v>20</v>
      </c>
      <c r="C24" s="53" t="s">
        <v>58</v>
      </c>
      <c r="D24" s="51">
        <v>332.32448920372707</v>
      </c>
      <c r="E24" s="51">
        <v>241.61423121788391</v>
      </c>
      <c r="F24" s="51">
        <v>866.39979015856272</v>
      </c>
      <c r="G24" s="51">
        <v>65.682917002423025</v>
      </c>
      <c r="H24" s="51">
        <v>0</v>
      </c>
      <c r="I24" s="51">
        <v>60.168182018306268</v>
      </c>
      <c r="J24" s="52">
        <v>0</v>
      </c>
      <c r="K24" s="52">
        <f t="shared" si="0"/>
        <v>1566.1896096009027</v>
      </c>
      <c r="L24" s="51">
        <v>13.33918363702238</v>
      </c>
    </row>
    <row r="25" spans="2:12" x14ac:dyDescent="0.2">
      <c r="B25" s="49">
        <v>21</v>
      </c>
      <c r="C25" s="50" t="s">
        <v>59</v>
      </c>
      <c r="D25" s="51">
        <v>9.8931099996774183E-4</v>
      </c>
      <c r="E25" s="51">
        <v>1.9488170961290321E-4</v>
      </c>
      <c r="F25" s="51">
        <v>0.50355615044835478</v>
      </c>
      <c r="G25" s="51">
        <v>8.5022526935419354E-2</v>
      </c>
      <c r="H25" s="51">
        <v>0</v>
      </c>
      <c r="I25" s="60">
        <v>0</v>
      </c>
      <c r="J25" s="52">
        <v>0</v>
      </c>
      <c r="K25" s="52">
        <f t="shared" si="0"/>
        <v>0.58976287009335482</v>
      </c>
      <c r="L25" s="51">
        <v>2.1655345159354838E-3</v>
      </c>
    </row>
    <row r="26" spans="2:12" x14ac:dyDescent="0.2">
      <c r="B26" s="49">
        <v>22</v>
      </c>
      <c r="C26" s="53" t="s">
        <v>60</v>
      </c>
      <c r="D26" s="51">
        <v>8.2871870677354839E-2</v>
      </c>
      <c r="E26" s="51">
        <v>4.2847911290322584E-3</v>
      </c>
      <c r="F26" s="51">
        <v>1.1921744636078713</v>
      </c>
      <c r="G26" s="51">
        <v>1.0677265967612903E-2</v>
      </c>
      <c r="H26" s="51">
        <v>0</v>
      </c>
      <c r="I26" s="51">
        <v>0.37090000000000001</v>
      </c>
      <c r="J26" s="52">
        <v>0</v>
      </c>
      <c r="K26" s="52">
        <f t="shared" si="0"/>
        <v>1.6609083913818712</v>
      </c>
      <c r="L26" s="51">
        <v>1.4594539386774194E-2</v>
      </c>
    </row>
    <row r="27" spans="2:12" x14ac:dyDescent="0.2">
      <c r="B27" s="49">
        <v>23</v>
      </c>
      <c r="C27" s="50" t="s">
        <v>61</v>
      </c>
      <c r="D27" s="51">
        <v>0</v>
      </c>
      <c r="E27" s="51">
        <v>0</v>
      </c>
      <c r="F27" s="51">
        <v>1.1652903225483873E-3</v>
      </c>
      <c r="G27" s="51">
        <v>0</v>
      </c>
      <c r="H27" s="51">
        <v>0</v>
      </c>
      <c r="I27" s="60">
        <v>0</v>
      </c>
      <c r="J27" s="52">
        <v>0</v>
      </c>
      <c r="K27" s="52">
        <f t="shared" si="0"/>
        <v>1.1652903225483873E-3</v>
      </c>
      <c r="L27" s="51">
        <v>3.8910623224838715E-3</v>
      </c>
    </row>
    <row r="28" spans="2:12" x14ac:dyDescent="0.2">
      <c r="B28" s="49">
        <v>24</v>
      </c>
      <c r="C28" s="50" t="s">
        <v>62</v>
      </c>
      <c r="D28" s="51">
        <v>0.19386149838677424</v>
      </c>
      <c r="E28" s="51">
        <v>2.3176854515806452E-3</v>
      </c>
      <c r="F28" s="51">
        <v>1.855655028736453</v>
      </c>
      <c r="G28" s="51">
        <v>4.0297286483806455E-2</v>
      </c>
      <c r="H28" s="51">
        <v>0</v>
      </c>
      <c r="I28" s="51">
        <v>0.15759999999999999</v>
      </c>
      <c r="J28" s="52">
        <v>0</v>
      </c>
      <c r="K28" s="52">
        <f t="shared" si="0"/>
        <v>2.2497314990586141</v>
      </c>
      <c r="L28" s="51">
        <v>8.8965357416129036E-3</v>
      </c>
    </row>
    <row r="29" spans="2:12" x14ac:dyDescent="0.2">
      <c r="B29" s="49">
        <v>25</v>
      </c>
      <c r="C29" s="53" t="s">
        <v>63</v>
      </c>
      <c r="D29" s="51">
        <v>45.806828989057671</v>
      </c>
      <c r="E29" s="51">
        <v>8.444169307478127</v>
      </c>
      <c r="F29" s="51">
        <v>200.84443825078424</v>
      </c>
      <c r="G29" s="51">
        <v>13.8607781154201</v>
      </c>
      <c r="H29" s="51">
        <v>0</v>
      </c>
      <c r="I29" s="51">
        <v>3.7433999999999994</v>
      </c>
      <c r="J29" s="52">
        <v>0</v>
      </c>
      <c r="K29" s="52">
        <f t="shared" si="0"/>
        <v>272.69961466274015</v>
      </c>
      <c r="L29" s="51">
        <v>1.9624382329169989</v>
      </c>
    </row>
    <row r="30" spans="2:12" x14ac:dyDescent="0.2">
      <c r="B30" s="49">
        <v>26</v>
      </c>
      <c r="C30" s="53" t="s">
        <v>64</v>
      </c>
      <c r="D30" s="51">
        <v>27.421869710248277</v>
      </c>
      <c r="E30" s="51">
        <v>3.2355528754439011</v>
      </c>
      <c r="F30" s="51">
        <v>35.393368683821073</v>
      </c>
      <c r="G30" s="51">
        <v>6.1308042131092177</v>
      </c>
      <c r="H30" s="51">
        <v>0</v>
      </c>
      <c r="I30" s="51">
        <v>0.86409999999999998</v>
      </c>
      <c r="J30" s="52">
        <v>0</v>
      </c>
      <c r="K30" s="52">
        <f t="shared" si="0"/>
        <v>73.045695482622463</v>
      </c>
      <c r="L30" s="51">
        <v>0.66559390986193512</v>
      </c>
    </row>
    <row r="31" spans="2:12" x14ac:dyDescent="0.2">
      <c r="B31" s="49">
        <v>27</v>
      </c>
      <c r="C31" s="53" t="s">
        <v>15</v>
      </c>
      <c r="D31" s="51">
        <v>2.3402599993548384E-4</v>
      </c>
      <c r="E31" s="51">
        <v>0</v>
      </c>
      <c r="F31" s="51">
        <v>2.3110655893509682</v>
      </c>
      <c r="G31" s="51">
        <v>2.1894475580516128E-2</v>
      </c>
      <c r="H31" s="51">
        <v>0</v>
      </c>
      <c r="I31" s="51">
        <v>1.5228999999999999</v>
      </c>
      <c r="J31" s="52">
        <v>0</v>
      </c>
      <c r="K31" s="52">
        <f t="shared" si="0"/>
        <v>3.8560940909314194</v>
      </c>
      <c r="L31" s="51">
        <v>7.8629157677129038E-2</v>
      </c>
    </row>
    <row r="32" spans="2:12" x14ac:dyDescent="0.2">
      <c r="B32" s="49">
        <v>28</v>
      </c>
      <c r="C32" s="53" t="s">
        <v>65</v>
      </c>
      <c r="D32" s="51">
        <v>5.0878948935290325E-2</v>
      </c>
      <c r="E32" s="51">
        <v>1.9218188064193552E-3</v>
      </c>
      <c r="F32" s="51">
        <v>1.0126523021236455</v>
      </c>
      <c r="G32" s="51">
        <v>4.6386137999612907E-2</v>
      </c>
      <c r="H32" s="51">
        <v>0</v>
      </c>
      <c r="I32" s="60">
        <v>0</v>
      </c>
      <c r="J32" s="52">
        <v>0</v>
      </c>
      <c r="K32" s="52">
        <f t="shared" si="0"/>
        <v>1.1118392078649681</v>
      </c>
      <c r="L32" s="51">
        <v>3.4924733031870964E-2</v>
      </c>
    </row>
    <row r="33" spans="2:13" x14ac:dyDescent="0.2">
      <c r="B33" s="49">
        <v>29</v>
      </c>
      <c r="C33" s="53" t="s">
        <v>66</v>
      </c>
      <c r="D33" s="51">
        <v>2.1430156450626781</v>
      </c>
      <c r="E33" s="51">
        <v>4.2279723554796753</v>
      </c>
      <c r="F33" s="51">
        <v>29.650071361830864</v>
      </c>
      <c r="G33" s="51">
        <v>2.8838399599249338</v>
      </c>
      <c r="H33" s="51">
        <v>0</v>
      </c>
      <c r="I33" s="51">
        <v>0.31439999999999996</v>
      </c>
      <c r="J33" s="52">
        <v>0</v>
      </c>
      <c r="K33" s="52">
        <f t="shared" si="0"/>
        <v>39.219299322298149</v>
      </c>
      <c r="L33" s="51">
        <v>1.0924613848625808</v>
      </c>
    </row>
    <row r="34" spans="2:13" x14ac:dyDescent="0.2">
      <c r="B34" s="49">
        <v>30</v>
      </c>
      <c r="C34" s="53" t="s">
        <v>67</v>
      </c>
      <c r="D34" s="51">
        <v>6.7483547828964188</v>
      </c>
      <c r="E34" s="51">
        <v>2.7485377972535789</v>
      </c>
      <c r="F34" s="51">
        <v>56.662128600800344</v>
      </c>
      <c r="G34" s="51">
        <v>6.0642066895588007</v>
      </c>
      <c r="H34" s="51">
        <v>0</v>
      </c>
      <c r="I34" s="51">
        <v>1.4711999999999998</v>
      </c>
      <c r="J34" s="52">
        <v>0</v>
      </c>
      <c r="K34" s="52">
        <f t="shared" si="0"/>
        <v>73.694427870509145</v>
      </c>
      <c r="L34" s="51">
        <v>1.2426616297964506</v>
      </c>
    </row>
    <row r="35" spans="2:13" x14ac:dyDescent="0.2">
      <c r="B35" s="49">
        <v>31</v>
      </c>
      <c r="C35" s="50" t="s">
        <v>68</v>
      </c>
      <c r="D35" s="51">
        <v>0.36991408745148391</v>
      </c>
      <c r="E35" s="51">
        <v>0.35020623241925802</v>
      </c>
      <c r="F35" s="51">
        <v>1.2032126462858712</v>
      </c>
      <c r="G35" s="51">
        <v>0.17997694393470967</v>
      </c>
      <c r="H35" s="51">
        <v>0</v>
      </c>
      <c r="I35" s="60">
        <v>0</v>
      </c>
      <c r="J35" s="52">
        <v>0</v>
      </c>
      <c r="K35" s="52">
        <f t="shared" si="0"/>
        <v>2.1033099100913231</v>
      </c>
      <c r="L35" s="51">
        <v>8.9705865547645161E-2</v>
      </c>
    </row>
    <row r="36" spans="2:13" x14ac:dyDescent="0.2">
      <c r="B36" s="49">
        <v>32</v>
      </c>
      <c r="C36" s="53" t="s">
        <v>69</v>
      </c>
      <c r="D36" s="51">
        <v>8.9480776904084571</v>
      </c>
      <c r="E36" s="51">
        <v>22.156473482444319</v>
      </c>
      <c r="F36" s="51">
        <v>83.058534994573364</v>
      </c>
      <c r="G36" s="51">
        <v>11.548078375421964</v>
      </c>
      <c r="H36" s="51">
        <v>0</v>
      </c>
      <c r="I36" s="51">
        <v>2.8308999999999997</v>
      </c>
      <c r="J36" s="52">
        <v>0</v>
      </c>
      <c r="K36" s="52">
        <f t="shared" si="0"/>
        <v>128.5420645428481</v>
      </c>
      <c r="L36" s="51">
        <v>3.6412669237321871</v>
      </c>
    </row>
    <row r="37" spans="2:13" x14ac:dyDescent="0.2">
      <c r="B37" s="49">
        <v>33</v>
      </c>
      <c r="C37" s="53" t="s">
        <v>114</v>
      </c>
      <c r="D37" s="51">
        <v>197.88451612629643</v>
      </c>
      <c r="E37" s="51">
        <v>16.002702249791721</v>
      </c>
      <c r="F37" s="51">
        <v>105.90325391389358</v>
      </c>
      <c r="G37" s="51">
        <v>8.5796008427493717</v>
      </c>
      <c r="H37" s="51">
        <v>0</v>
      </c>
      <c r="I37" s="51">
        <v>1.0029999999999999</v>
      </c>
      <c r="J37" s="52">
        <v>0</v>
      </c>
      <c r="K37" s="52">
        <f t="shared" si="0"/>
        <v>329.37307313273107</v>
      </c>
      <c r="L37" s="51">
        <v>2.7380022223299663</v>
      </c>
    </row>
    <row r="38" spans="2:13" x14ac:dyDescent="0.2">
      <c r="B38" s="49">
        <v>34</v>
      </c>
      <c r="C38" s="53" t="s">
        <v>70</v>
      </c>
      <c r="D38" s="51">
        <v>0.16939124332219355</v>
      </c>
      <c r="E38" s="51">
        <v>0.38755324012867742</v>
      </c>
      <c r="F38" s="51">
        <v>5.4280752289512604</v>
      </c>
      <c r="G38" s="51">
        <v>1.4928221689329675</v>
      </c>
      <c r="H38" s="51">
        <v>0</v>
      </c>
      <c r="I38" s="51">
        <v>5.96E-2</v>
      </c>
      <c r="J38" s="52">
        <v>0</v>
      </c>
      <c r="K38" s="52">
        <f t="shared" si="0"/>
        <v>7.5374418813350985</v>
      </c>
      <c r="L38" s="51">
        <v>1.4299580967387097E-2</v>
      </c>
    </row>
    <row r="39" spans="2:13" x14ac:dyDescent="0.2">
      <c r="B39" s="49">
        <v>35</v>
      </c>
      <c r="C39" s="53" t="s">
        <v>71</v>
      </c>
      <c r="D39" s="51">
        <v>16.767657046436327</v>
      </c>
      <c r="E39" s="51">
        <v>23.733841144208981</v>
      </c>
      <c r="F39" s="51">
        <v>192.67848994124716</v>
      </c>
      <c r="G39" s="51">
        <v>21.416140729711042</v>
      </c>
      <c r="H39" s="51">
        <v>0</v>
      </c>
      <c r="I39" s="51">
        <v>1.9612999999999998</v>
      </c>
      <c r="J39" s="52">
        <v>0</v>
      </c>
      <c r="K39" s="52">
        <f t="shared" si="0"/>
        <v>256.55742886160351</v>
      </c>
      <c r="L39" s="51">
        <v>2.0702886520973229</v>
      </c>
    </row>
    <row r="40" spans="2:13" x14ac:dyDescent="0.2">
      <c r="B40" s="49">
        <v>36</v>
      </c>
      <c r="C40" s="53" t="s">
        <v>72</v>
      </c>
      <c r="D40" s="51">
        <v>0.48503413154758046</v>
      </c>
      <c r="E40" s="51">
        <v>2.0431468479985169</v>
      </c>
      <c r="F40" s="51">
        <v>12.509987908539591</v>
      </c>
      <c r="G40" s="51">
        <v>0.9865792752553546</v>
      </c>
      <c r="H40" s="51">
        <v>0</v>
      </c>
      <c r="I40" s="60">
        <v>0</v>
      </c>
      <c r="J40" s="52">
        <v>0</v>
      </c>
      <c r="K40" s="52">
        <f t="shared" si="0"/>
        <v>16.024748163341044</v>
      </c>
      <c r="L40" s="51">
        <v>0.3845669974144838</v>
      </c>
    </row>
    <row r="41" spans="2:13" x14ac:dyDescent="0.2">
      <c r="B41" s="49">
        <v>37</v>
      </c>
      <c r="C41" s="53" t="s">
        <v>73</v>
      </c>
      <c r="D41" s="51">
        <v>63.809854058538988</v>
      </c>
      <c r="E41" s="51">
        <v>14.901186412924661</v>
      </c>
      <c r="F41" s="51">
        <v>122.78424986132731</v>
      </c>
      <c r="G41" s="51">
        <v>16.034997984087457</v>
      </c>
      <c r="H41" s="51">
        <v>0</v>
      </c>
      <c r="I41" s="51">
        <v>5.5735999999999999</v>
      </c>
      <c r="J41" s="52">
        <v>0</v>
      </c>
      <c r="K41" s="52">
        <f t="shared" si="0"/>
        <v>223.1038883168784</v>
      </c>
      <c r="L41" s="51">
        <v>3.6370151227454492</v>
      </c>
    </row>
    <row r="42" spans="2:13" s="57" customFormat="1" ht="15" x14ac:dyDescent="0.2">
      <c r="B42" s="48" t="s">
        <v>11</v>
      </c>
      <c r="C42" s="54"/>
      <c r="D42" s="55">
        <f>SUM(D5:D41)</f>
        <v>1051.6831816369995</v>
      </c>
      <c r="E42" s="55">
        <f t="shared" ref="E42:G42" si="1">SUM(E5:E41)</f>
        <v>515.68153818911139</v>
      </c>
      <c r="F42" s="55">
        <f t="shared" si="1"/>
        <v>2369.5580091951228</v>
      </c>
      <c r="G42" s="55">
        <f t="shared" si="1"/>
        <v>229.44218641942123</v>
      </c>
      <c r="H42" s="56">
        <f t="shared" ref="H42:L42" si="2">SUM(H5:H41)</f>
        <v>0</v>
      </c>
      <c r="I42" s="56">
        <f t="shared" si="2"/>
        <v>90.459682018306268</v>
      </c>
      <c r="J42" s="56">
        <f t="shared" si="2"/>
        <v>0</v>
      </c>
      <c r="K42" s="56">
        <f t="shared" si="2"/>
        <v>4256.8245974589599</v>
      </c>
      <c r="L42" s="56">
        <f t="shared" si="2"/>
        <v>44.182876640960117</v>
      </c>
      <c r="M42" s="61"/>
    </row>
    <row r="43" spans="2:13" x14ac:dyDescent="0.2">
      <c r="B43" s="47" t="s">
        <v>89</v>
      </c>
      <c r="K43" s="59"/>
      <c r="L43" s="59"/>
    </row>
    <row r="44" spans="2:13" x14ac:dyDescent="0.2">
      <c r="K44" s="58"/>
      <c r="L44" s="58"/>
      <c r="M44" s="59"/>
    </row>
    <row r="45" spans="2:13" s="58" customFormat="1" x14ac:dyDescent="0.2"/>
    <row r="46" spans="2:13" s="58" customFormat="1" x14ac:dyDescent="0.2"/>
    <row r="47" spans="2:13" s="58" customFormat="1" x14ac:dyDescent="0.2"/>
    <row r="48" spans="2:13" x14ac:dyDescent="0.2">
      <c r="I48" s="58"/>
    </row>
    <row r="49" spans="9:9" x14ac:dyDescent="0.2">
      <c r="I49" s="58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2021-01-11T10:37:30Z</dcterms:modified>
</cp:coreProperties>
</file>